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0\07 Juli\"/>
    </mc:Choice>
  </mc:AlternateContent>
  <xr:revisionPtr revIDLastSave="0" documentId="13_ncr:1_{BFE0E5CA-DABC-4FE5-980F-34AC053BC80F}" xr6:coauthVersionLast="41" xr6:coauthVersionMax="41"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3" i="6" l="1"/>
  <c r="L35" i="6" l="1"/>
  <c r="D30" i="6" l="1"/>
  <c r="M41" i="6" l="1"/>
  <c r="K31" i="6" l="1"/>
  <c r="E123" i="6" l="1"/>
  <c r="D91" i="6"/>
  <c r="L34" i="6" l="1"/>
  <c r="D20" i="6" l="1"/>
  <c r="D106" i="6" s="1"/>
  <c r="D64" i="6" l="1"/>
  <c r="D54" i="6"/>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<sst xmlns="http://schemas.openxmlformats.org/spreadsheetml/2006/main" count="275" uniqueCount="169">
  <si>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</si>
  <si>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</si>
  <si>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</si>
  <si>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</si>
  <si>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</si>
  <si>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</si>
  <si>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</si>
  <si>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</si>
  <si>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</si>
  <si>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</si>
  <si>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</si>
  <si>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</si>
  <si>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</si>
  <si>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</si>
  <si>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</si>
  <si>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</si>
  <si>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</si>
  <si>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</si>
  <si>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</si>
  <si>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</si>
  <si>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</si>
  <si>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</si>
  <si>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</si>
  <si>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</si>
  <si>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</si>
  <si>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</si>
  <si>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</si>
  <si>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</si>
  <si>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</si>
  <si>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</si>
  <si>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</si>
  <si>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</si>
  <si>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</si>
  <si>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</si>
  <si>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</si>
  <si>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</si>
  <si>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</si>
  <si>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</si>
  <si>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</si>
  <si>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</si>
  <si>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</si>
  <si>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</si>
  <si>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</si>
  <si>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</si>
  <si>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</si>
  <si>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</si>
  <si>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</si>
  <si>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</si>
  <si>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</si>
  <si>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</si>
  <si>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</si>
  <si>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</si>
  <si>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</si>
  <si>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</si>
  <si>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</si>
  <si>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</si>
  <si>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</si>
  <si>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</si>
  <si>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</si>
  <si>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</si>
  <si>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</si>
  <si>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</si>
  <si>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</si>
  <si>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</si>
  <si>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</si>
  <si>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</si>
  <si>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</si>
  <si>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</si>
  <si>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</si>
  <si>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</si>
  <si>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</si>
  <si>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</si>
  <si>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</si>
  <si>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</si>
  <si>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</si>
  <si>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</si>
  <si>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</si>
  <si>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</si>
  <si>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</si>
  <si>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</si>
  <si>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</si>
  <si>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</si>
  <si>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</si>
  <si>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</si>
  <si>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</si>
  <si>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</si>
  <si>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</si>
  <si>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</si>
  <si>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</si>
  <si>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</si>
  <si>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</si>
  <si>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</si>
  <si>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</si>
  <si>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</si>
  <si>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</si>
  <si>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</si>
  <si>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</si>
  <si>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</si>
  <si>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</si>
  <si>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</si>
  <si>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</si>
  <si>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</si>
  <si>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</si>
  <si>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</si>
  <si>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</si>
  <si>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</si>
  <si>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</si>
  <si>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</si>
  <si>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</si>
  <si>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</si>
  <si>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</si>
  <si>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</si>
  <si>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</si>
  <si>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</si>
  <si>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</si>
  <si>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</si>
  <si>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</si>
  <si>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</si>
  <si>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</si>
  <si>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</si>
  <si>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</si>
  <si>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</si>
  <si>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</si>
  <si>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</si>
  <si>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</si>
  <si>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</si>
  <si>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</si>
  <si>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</si>
  <si>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</si>
  <si>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</si>
  <si>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</si>
  <si>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</si>
  <si>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</si>
  <si>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</si>
  <si>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</si>
  <si>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</si>
  <si>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</si>
  <si>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</si>
  <si>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</si>
  <si>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</si>
  <si>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</si>
  <si>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</si>
  <si>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</si>
  <si>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</si>
  <si>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</si>
  <si>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</si>
  <si>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</si>
  <si>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</si>
  <si>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</si>
  <si>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</si>
  <si>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</si>
  <si>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</si>
  <si>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</si>
  <si>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</si>
  <si>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</si>
  <si>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</si>
  <si>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</si>
  <si>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</si>
  <si>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</si>
  <si>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</si>
  <si>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</si>
  <si>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</si>
  <si>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</si>
  <si>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</si>
  <si>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2028-</t>
  </si>
  <si>
    <t>2025-2029</t>
  </si>
  <si>
    <t>2035-</t>
  </si>
  <si>
    <t>2030-2034</t>
  </si>
  <si>
    <t>31/07/2020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</si>
</sst>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quot;-&quot;#,##0"/>
    <numFmt numFmtId="166" formatCode="#,##0.0000"/>
  </numFmts>
  <fonts count="23"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
      <sz val="1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166" fontId="2" fillId="3" borderId="0" xfId="0" applyNumberFormat="1" applyFont="1" applyFill="1" applyBorder="1"/>
    <xf numFmtId="9" fontId="2" fillId="0" borderId="1" xfId="1" applyFont="1" applyFill="1" applyBorder="1"/>
    <xf numFmtId="9" fontId="2" fillId="0" borderId="1" xfId="1" applyNumberFormat="1" applyFont="1" applyFill="1" applyBorder="1"/>
    <xf numFmtId="165" fontId="0" fillId="0" borderId="0" xfId="0" applyNumberFormat="1" applyFill="1"/>
    <xf numFmtId="3" fontId="22" fillId="0" borderId="0" xfId="0" applyNumberFormat="1" applyFont="1" applyFill="1" applyBorder="1" applyAlignment="1">
      <alignment vertical="top" wrapText="1"/>
    </xf>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7" xfId="0" applyNumberFormat="1" applyFont="1" applyFill="1" applyBorder="1"/>
    <xf numFmtId="3" fontId="2" fillId="0" borderId="1" xfId="1" applyNumberFormat="1" applyFont="1" applyFill="1" applyBorder="1"/>
    <xf numFmtId="3" fontId="3" fillId="0" borderId="17" xfId="2"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1"/>
  <sheetViews>
    <sheetView showGridLines="0" tabSelected="1" zoomScale="80" zoomScaleNormal="80" zoomScaleSheetLayoutView="73" workbookViewId="0">
      <selection activeCell="G107" sqref="G107"/>
    </sheetView>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5"/>
      <c r="J6" s="115"/>
      <c r="K6" s="6"/>
      <c r="L6" s="6"/>
      <c r="M6" s="6"/>
      <c r="N6" s="6"/>
    </row>
    <row r="7" spans="1:14" x14ac:dyDescent="0.25">
      <c r="A7" s="1"/>
      <c r="B7" s="6"/>
      <c r="C7" s="18" t="s">
        <v>15</v>
      </c>
      <c r="D7" s="18" t="s">
        <v>140</v>
      </c>
      <c r="E7" s="19"/>
      <c r="F7" s="20"/>
      <c r="G7" s="6"/>
      <c r="H7" s="6"/>
      <c r="I7" s="115"/>
      <c r="J7" s="11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8" t="s">
        <v>168</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8">
        <v>240124.743804</v>
      </c>
      <c r="E17" s="6"/>
      <c r="F17" s="7"/>
      <c r="G17" s="6"/>
      <c r="H17" s="6"/>
      <c r="I17" s="12" t="s">
        <v>42</v>
      </c>
      <c r="J17" s="12"/>
      <c r="K17" s="88">
        <v>410920</v>
      </c>
      <c r="L17" s="6"/>
      <c r="M17" s="6"/>
      <c r="N17" s="6"/>
    </row>
    <row r="18" spans="1:14" x14ac:dyDescent="0.25">
      <c r="A18" s="1"/>
      <c r="B18" s="6"/>
      <c r="C18" s="12" t="s">
        <v>61</v>
      </c>
      <c r="D18" s="88">
        <v>10440</v>
      </c>
      <c r="E18" s="6"/>
      <c r="F18" s="7"/>
      <c r="G18" s="6"/>
      <c r="H18" s="6"/>
      <c r="I18" s="12" t="s">
        <v>43</v>
      </c>
      <c r="J18" s="12"/>
      <c r="K18" s="88">
        <v>181630</v>
      </c>
      <c r="L18" s="6"/>
      <c r="M18" s="6"/>
      <c r="N18" s="6"/>
    </row>
    <row r="19" spans="1:14" x14ac:dyDescent="0.25">
      <c r="A19" s="1"/>
      <c r="B19" s="6"/>
      <c r="C19" s="12" t="s">
        <v>28</v>
      </c>
      <c r="D19" s="88"/>
      <c r="E19" s="6"/>
      <c r="F19" s="6"/>
      <c r="G19" s="6"/>
      <c r="H19" s="6"/>
      <c r="I19" s="12" t="s">
        <v>48</v>
      </c>
      <c r="J19" s="12"/>
      <c r="K19" s="88">
        <v>181187</v>
      </c>
      <c r="L19" s="6"/>
      <c r="M19" s="6"/>
      <c r="N19" s="6"/>
    </row>
    <row r="20" spans="1:14" x14ac:dyDescent="0.25">
      <c r="A20" s="1"/>
      <c r="B20" s="6"/>
      <c r="C20" s="21" t="s">
        <v>23</v>
      </c>
      <c r="D20" s="97">
        <f>SUM(D17:D19)</f>
        <v>250564.743804</v>
      </c>
      <c r="E20" s="6"/>
      <c r="F20" s="6"/>
      <c r="G20" s="6"/>
      <c r="H20" s="6"/>
      <c r="I20" s="12" t="s">
        <v>44</v>
      </c>
      <c r="J20" s="12"/>
      <c r="K20" s="88">
        <v>584360.66501598898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105">
        <v>173216.85058500001</v>
      </c>
      <c r="E23" s="34">
        <f>IF($D$30=0,,(D23/$D$30))</f>
        <v>0.72135971310184754</v>
      </c>
      <c r="F23" s="88">
        <v>560412</v>
      </c>
      <c r="G23" s="6"/>
      <c r="H23" s="6"/>
      <c r="I23" s="73" t="s">
        <v>65</v>
      </c>
      <c r="J23" s="73"/>
      <c r="K23" s="106">
        <v>34208.24131514004</v>
      </c>
      <c r="L23" s="34">
        <f>IF($K$31=0,,(K23/$K$31))</f>
        <v>0.14245985340071649</v>
      </c>
      <c r="M23" s="6"/>
      <c r="N23" s="6"/>
    </row>
    <row r="24" spans="1:14" x14ac:dyDescent="0.25">
      <c r="A24" s="1"/>
      <c r="B24" s="6"/>
      <c r="C24" s="26" t="s">
        <v>31</v>
      </c>
      <c r="D24" s="105">
        <v>66908.633883999995</v>
      </c>
      <c r="E24" s="34">
        <f t="shared" ref="E24:E30" si="0">IF($D$30=0,,(D24/$D$30))</f>
        <v>0.27864028689815235</v>
      </c>
      <c r="F24" s="88">
        <v>657270.17000000004</v>
      </c>
      <c r="G24" s="6"/>
      <c r="H24" s="6"/>
      <c r="I24" s="73" t="s">
        <v>63</v>
      </c>
      <c r="J24" s="73"/>
      <c r="K24" s="106">
        <v>21764.739022350026</v>
      </c>
      <c r="L24" s="34">
        <f t="shared" ref="L24:L31" si="1">IF($K$31=0,,(K24/$K$31))</f>
        <v>9.0639021803689157E-2</v>
      </c>
      <c r="M24" s="6"/>
      <c r="N24" s="6"/>
    </row>
    <row r="25" spans="1:14" x14ac:dyDescent="0.25">
      <c r="A25" s="1"/>
      <c r="B25" s="6"/>
      <c r="C25" s="26" t="s">
        <v>32</v>
      </c>
      <c r="D25" s="101" t="s">
        <v>159</v>
      </c>
      <c r="E25" s="34">
        <v>0</v>
      </c>
      <c r="F25" s="74"/>
      <c r="G25" s="6"/>
      <c r="H25" s="6"/>
      <c r="I25" s="73" t="s">
        <v>64</v>
      </c>
      <c r="J25" s="73"/>
      <c r="K25" s="106">
        <v>8936.2816873800039</v>
      </c>
      <c r="L25" s="34">
        <f t="shared" si="1"/>
        <v>3.721504906971717E-2</v>
      </c>
      <c r="M25" s="6"/>
      <c r="N25" s="6"/>
    </row>
    <row r="26" spans="1:14" x14ac:dyDescent="0.25">
      <c r="A26" s="1"/>
      <c r="B26" s="6"/>
      <c r="C26" s="26" t="s">
        <v>62</v>
      </c>
      <c r="D26" s="88"/>
      <c r="E26" s="34">
        <f t="shared" si="0"/>
        <v>0</v>
      </c>
      <c r="F26" s="74"/>
      <c r="G26" s="6"/>
      <c r="H26" s="6"/>
      <c r="I26" s="73" t="s">
        <v>56</v>
      </c>
      <c r="J26" s="73"/>
      <c r="K26" s="106">
        <v>27074.269979490025</v>
      </c>
      <c r="L26" s="34">
        <f t="shared" si="1"/>
        <v>0.11275050642555311</v>
      </c>
      <c r="M26" s="6"/>
      <c r="N26" s="6"/>
    </row>
    <row r="27" spans="1:14" x14ac:dyDescent="0.25">
      <c r="A27" s="1"/>
      <c r="B27" s="6"/>
      <c r="C27" s="26" t="s">
        <v>33</v>
      </c>
      <c r="D27" s="88"/>
      <c r="E27" s="34">
        <f t="shared" si="0"/>
        <v>0</v>
      </c>
      <c r="F27" s="74"/>
      <c r="G27" s="6"/>
      <c r="H27" s="6"/>
      <c r="I27" s="73" t="s">
        <v>57</v>
      </c>
      <c r="J27" s="73"/>
      <c r="K27" s="106">
        <v>57032.865950870058</v>
      </c>
      <c r="L27" s="34">
        <f t="shared" si="1"/>
        <v>0.23751275745320793</v>
      </c>
      <c r="M27" s="6"/>
      <c r="N27" s="6"/>
    </row>
    <row r="28" spans="1:14" x14ac:dyDescent="0.25">
      <c r="A28" s="1"/>
      <c r="B28" s="6"/>
      <c r="C28" s="26" t="s">
        <v>34</v>
      </c>
      <c r="D28" s="88"/>
      <c r="E28" s="34">
        <f t="shared" si="0"/>
        <v>0</v>
      </c>
      <c r="F28" s="74"/>
      <c r="G28" s="6"/>
      <c r="H28" s="6"/>
      <c r="I28" s="73" t="s">
        <v>58</v>
      </c>
      <c r="J28" s="73"/>
      <c r="K28" s="106">
        <v>36240.752046940048</v>
      </c>
      <c r="L28" s="34">
        <f t="shared" si="1"/>
        <v>0.15092422250464529</v>
      </c>
      <c r="M28" s="6"/>
      <c r="N28" s="6"/>
    </row>
    <row r="29" spans="1:14" x14ac:dyDescent="0.25">
      <c r="A29" s="1"/>
      <c r="B29" s="6"/>
      <c r="C29" s="26" t="s">
        <v>35</v>
      </c>
      <c r="D29" s="88"/>
      <c r="E29" s="34">
        <f t="shared" si="0"/>
        <v>0</v>
      </c>
      <c r="F29" s="74"/>
      <c r="G29" s="6"/>
      <c r="H29" s="6"/>
      <c r="I29" s="73" t="s">
        <v>59</v>
      </c>
      <c r="J29" s="73"/>
      <c r="K29" s="106">
        <v>54868.334466200002</v>
      </c>
      <c r="L29" s="34">
        <f t="shared" si="1"/>
        <v>0.22849858934247094</v>
      </c>
      <c r="M29" s="6"/>
      <c r="N29" s="6"/>
    </row>
    <row r="30" spans="1:14" x14ac:dyDescent="0.25">
      <c r="A30" s="1"/>
      <c r="B30" s="6"/>
      <c r="C30" s="25" t="s">
        <v>46</v>
      </c>
      <c r="D30" s="97">
        <f>SUM(D23:D29)</f>
        <v>240125.48446900002</v>
      </c>
      <c r="E30" s="42">
        <f t="shared" si="0"/>
        <v>1</v>
      </c>
      <c r="F30" s="6"/>
      <c r="G30" s="6"/>
      <c r="H30" s="6"/>
      <c r="I30" s="30" t="s">
        <v>40</v>
      </c>
      <c r="J30" s="30"/>
      <c r="K30" s="107">
        <v>0</v>
      </c>
      <c r="L30" s="34">
        <f t="shared" si="1"/>
        <v>0</v>
      </c>
      <c r="M30" s="6"/>
      <c r="N30" s="6"/>
    </row>
    <row r="31" spans="1:14" x14ac:dyDescent="0.25">
      <c r="A31" s="1"/>
      <c r="B31" s="6"/>
      <c r="C31" s="6"/>
      <c r="D31" s="6"/>
      <c r="E31" s="6"/>
      <c r="F31" s="6"/>
      <c r="G31" s="6"/>
      <c r="H31" s="6"/>
      <c r="I31" s="31" t="s">
        <v>46</v>
      </c>
      <c r="J31" s="32"/>
      <c r="K31" s="91">
        <f>SUM(K23:K30)</f>
        <v>240125.48446837018</v>
      </c>
      <c r="L31" s="42">
        <f t="shared" si="1"/>
        <v>1</v>
      </c>
      <c r="M31" s="6"/>
      <c r="N31" s="6"/>
    </row>
    <row r="32" spans="1:14" x14ac:dyDescent="0.25">
      <c r="A32" s="1"/>
      <c r="B32" s="6"/>
      <c r="C32" s="6"/>
      <c r="D32" s="6"/>
      <c r="E32" s="6"/>
      <c r="F32" s="6"/>
      <c r="G32" s="6"/>
      <c r="H32" s="6"/>
      <c r="I32" s="6"/>
      <c r="J32" s="6"/>
      <c r="K32" s="6"/>
      <c r="L32" s="6"/>
      <c r="M32" s="6"/>
      <c r="N32" s="6"/>
    </row>
    <row r="33" spans="1:16" ht="42.7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8">
        <v>123893.62300190001</v>
      </c>
      <c r="E34" s="34">
        <f>IF($D$36=0,,(D34/$D$36))</f>
        <v>0.51595366179560842</v>
      </c>
      <c r="F34" s="6"/>
      <c r="G34" s="6"/>
      <c r="H34" s="6"/>
      <c r="I34" s="12" t="s">
        <v>38</v>
      </c>
      <c r="J34" s="12"/>
      <c r="K34" s="88">
        <v>129756.38690957001</v>
      </c>
      <c r="L34" s="89">
        <f>IF($K$36=0,,(K34/$K$36))</f>
        <v>0.54037074586233702</v>
      </c>
      <c r="M34" s="7"/>
      <c r="N34" s="6"/>
    </row>
    <row r="35" spans="1:16" x14ac:dyDescent="0.25">
      <c r="A35" s="1"/>
      <c r="B35" s="6"/>
      <c r="C35" s="26" t="s">
        <v>11</v>
      </c>
      <c r="D35" s="88">
        <v>116231.86146647</v>
      </c>
      <c r="E35" s="34">
        <f>IF($D$36=0,,(D35/$D$36))</f>
        <v>0.48404633820439158</v>
      </c>
      <c r="F35" s="6"/>
      <c r="G35" s="6"/>
      <c r="H35" s="6"/>
      <c r="I35" s="30" t="s">
        <v>39</v>
      </c>
      <c r="J35" s="30"/>
      <c r="K35" s="88">
        <v>110368.35689479999</v>
      </c>
      <c r="L35" s="89">
        <f>IF($K$36=0,,(K35/$K$36))</f>
        <v>0.45962925413766298</v>
      </c>
      <c r="M35" s="6"/>
      <c r="N35" s="6"/>
    </row>
    <row r="36" spans="1:16" x14ac:dyDescent="0.25">
      <c r="A36" s="1"/>
      <c r="B36" s="6"/>
      <c r="C36" s="25" t="s">
        <v>46</v>
      </c>
      <c r="D36" s="99">
        <f>SUM(D34:D35)</f>
        <v>240125.48446837001</v>
      </c>
      <c r="E36" s="42">
        <f>IF($D$36=0,,(D36/$D$36))</f>
        <v>1</v>
      </c>
      <c r="F36" s="6"/>
      <c r="G36" s="6"/>
      <c r="H36" s="6"/>
      <c r="I36" s="31" t="s">
        <v>46</v>
      </c>
      <c r="J36" s="32"/>
      <c r="K36" s="99">
        <v>240124.74380436999</v>
      </c>
      <c r="L36" s="42">
        <f>IF($K$36=0,,(K36/$K$36))</f>
        <v>1</v>
      </c>
      <c r="M36" s="6"/>
      <c r="N36" s="6"/>
    </row>
    <row r="37" spans="1:16" x14ac:dyDescent="0.25">
      <c r="A37" s="1"/>
      <c r="B37" s="6"/>
      <c r="C37" s="6"/>
      <c r="D37" s="6"/>
      <c r="E37" s="6"/>
      <c r="F37" s="6"/>
      <c r="G37" s="6"/>
      <c r="H37" s="6"/>
      <c r="I37" s="6"/>
      <c r="J37" s="6"/>
      <c r="K37" s="7" t="s">
        <v>159</v>
      </c>
      <c r="L37" s="6"/>
      <c r="M37" s="6"/>
      <c r="N37" s="6"/>
    </row>
    <row r="38" spans="1:16" x14ac:dyDescent="0.25">
      <c r="A38" s="1"/>
      <c r="B38" s="6"/>
      <c r="C38" s="27" t="s">
        <v>103</v>
      </c>
      <c r="D38" s="96">
        <v>6.916666666666667</v>
      </c>
      <c r="E38" s="6"/>
      <c r="F38" s="6"/>
      <c r="G38" s="6"/>
      <c r="H38" s="6"/>
      <c r="I38" s="6"/>
      <c r="J38" s="6"/>
      <c r="K38" s="7"/>
      <c r="L38" s="6"/>
      <c r="M38" s="7" t="s">
        <v>159</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47127.627393634401</v>
      </c>
      <c r="E41" s="88">
        <v>43816.513926518797</v>
      </c>
      <c r="F41" s="88">
        <v>39925.194630173697</v>
      </c>
      <c r="G41" s="88">
        <v>35707.812445335505</v>
      </c>
      <c r="H41" s="88">
        <v>30298.5877504456</v>
      </c>
      <c r="I41" s="88">
        <v>23151.7901592216</v>
      </c>
      <c r="J41" s="88">
        <v>15298.756905334101</v>
      </c>
      <c r="K41" s="88">
        <v>4798.4605933363036</v>
      </c>
      <c r="L41" s="88">
        <v>0</v>
      </c>
      <c r="M41" s="97">
        <f>SUM(D41:L41)</f>
        <v>240124.743804</v>
      </c>
      <c r="N41" s="6" t="s">
        <v>159</v>
      </c>
    </row>
    <row r="42" spans="1:16" x14ac:dyDescent="0.25">
      <c r="A42" s="1"/>
      <c r="B42" s="6"/>
      <c r="C42" s="73" t="s">
        <v>80</v>
      </c>
      <c r="D42" s="34">
        <f>IF($M$41=0,,(D41/$M$41))</f>
        <v>0.19626310328144261</v>
      </c>
      <c r="E42" s="34">
        <f t="shared" ref="E42:M42" si="2">IF($M$41=0,,(E41/$M$41))</f>
        <v>0.18247396429200854</v>
      </c>
      <c r="F42" s="34">
        <f t="shared" si="2"/>
        <v>0.16626855690791423</v>
      </c>
      <c r="G42" s="34">
        <f t="shared" si="2"/>
        <v>0.14870525993973255</v>
      </c>
      <c r="H42" s="34">
        <f t="shared" si="2"/>
        <v>0.12617853233474594</v>
      </c>
      <c r="I42" s="34">
        <f t="shared" si="2"/>
        <v>9.6415678752869688E-2</v>
      </c>
      <c r="J42" s="34">
        <f t="shared" si="2"/>
        <v>6.3711705270247346E-2</v>
      </c>
      <c r="K42" s="34">
        <f t="shared" si="2"/>
        <v>1.998319922103909E-2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164</v>
      </c>
      <c r="M44" s="28" t="s">
        <v>46</v>
      </c>
      <c r="N44" s="6"/>
    </row>
    <row r="45" spans="1:16" x14ac:dyDescent="0.25">
      <c r="A45" s="1"/>
      <c r="B45" s="6"/>
      <c r="C45" s="12" t="s">
        <v>54</v>
      </c>
      <c r="D45" s="88">
        <v>106309.64066825085</v>
      </c>
      <c r="E45" s="88">
        <v>53442.469184469941</v>
      </c>
      <c r="F45" s="88">
        <v>52856.893642990035</v>
      </c>
      <c r="G45" s="88">
        <v>18329.300258849998</v>
      </c>
      <c r="H45" s="88">
        <v>6096.1699414999994</v>
      </c>
      <c r="I45" s="88">
        <v>2514.0403347299994</v>
      </c>
      <c r="J45" s="88">
        <v>292.32192961000004</v>
      </c>
      <c r="K45" s="88">
        <v>135.61789059999998</v>
      </c>
      <c r="L45" s="88">
        <v>148.289953</v>
      </c>
      <c r="M45" s="97">
        <f>SUM(D45:L45)</f>
        <v>240124.74380400087</v>
      </c>
      <c r="N45" s="6"/>
    </row>
    <row r="46" spans="1:16" x14ac:dyDescent="0.25">
      <c r="A46" s="1"/>
      <c r="B46" s="6"/>
      <c r="C46" s="12" t="s">
        <v>80</v>
      </c>
      <c r="D46" s="34">
        <f>IF($M$45=0,,(D45/$M$45))</f>
        <v>0.44272672188679107</v>
      </c>
      <c r="E46" s="34">
        <f t="shared" ref="E46:L46" si="3">IF($M$45=0,,(E45/$M$45))</f>
        <v>0.22256127518491703</v>
      </c>
      <c r="F46" s="34">
        <f t="shared" si="3"/>
        <v>0.22012264461230985</v>
      </c>
      <c r="G46" s="34">
        <f t="shared" si="3"/>
        <v>7.6332409432203638E-2</v>
      </c>
      <c r="H46" s="34">
        <f t="shared" si="3"/>
        <v>2.5387512527554969E-2</v>
      </c>
      <c r="I46" s="34">
        <f t="shared" si="3"/>
        <v>1.0469726255208653E-2</v>
      </c>
      <c r="J46" s="34">
        <f t="shared" si="3"/>
        <v>1.2173752899393181E-3</v>
      </c>
      <c r="K46" s="34">
        <f t="shared" si="3"/>
        <v>5.6478099029517992E-4</v>
      </c>
      <c r="L46" s="34">
        <f t="shared" si="3"/>
        <v>6.1755382078008589E-4</v>
      </c>
      <c r="M46" s="42">
        <f>IF($M$41=0,,(M45/$M$41))</f>
        <v>1.0000000000000036</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0" t="s">
        <v>159</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37282.207957679995</v>
      </c>
      <c r="E53" s="88">
        <v>34339.897300409953</v>
      </c>
      <c r="F53" s="88">
        <v>32215.886644210066</v>
      </c>
      <c r="G53" s="88">
        <v>43862.710170670027</v>
      </c>
      <c r="H53" s="88">
        <v>92424.782395399976</v>
      </c>
      <c r="I53" s="91">
        <f>SUM(D53:H53)</f>
        <v>240125.48446837004</v>
      </c>
      <c r="J53" s="7"/>
      <c r="K53" s="6"/>
      <c r="L53" s="6"/>
      <c r="M53" s="6"/>
      <c r="N53" s="6"/>
    </row>
    <row r="54" spans="1:14" x14ac:dyDescent="0.25">
      <c r="A54" s="1"/>
      <c r="B54" s="6"/>
      <c r="C54" s="73" t="s">
        <v>80</v>
      </c>
      <c r="D54" s="34">
        <f>IF($I$53=0,,(D53/$I$53))</f>
        <v>0.15526135445482425</v>
      </c>
      <c r="E54" s="34">
        <f t="shared" ref="E54:I54" si="4">IF($I$53=0,,(E53/$I$53))</f>
        <v>0.14300813333677331</v>
      </c>
      <c r="F54" s="34">
        <f t="shared" si="4"/>
        <v>0.13416271378081748</v>
      </c>
      <c r="G54" s="34">
        <f t="shared" si="4"/>
        <v>0.18266578521551194</v>
      </c>
      <c r="H54" s="34">
        <f t="shared" si="4"/>
        <v>0.3849020132120729</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7.6825049999999999</v>
      </c>
      <c r="E58" s="23">
        <v>0</v>
      </c>
      <c r="F58" s="23">
        <v>0</v>
      </c>
      <c r="G58" s="23">
        <v>0</v>
      </c>
      <c r="H58" s="29">
        <f>SUM(D58:G58)</f>
        <v>7.6825049999999999</v>
      </c>
      <c r="I58" s="6"/>
      <c r="J58" s="6"/>
      <c r="K58" s="6"/>
      <c r="L58" s="6"/>
      <c r="M58" s="6"/>
      <c r="N58" s="6"/>
    </row>
    <row r="59" spans="1:14" x14ac:dyDescent="0.25">
      <c r="A59" s="1"/>
      <c r="B59" s="6"/>
      <c r="C59" s="12" t="s">
        <v>81</v>
      </c>
      <c r="D59" s="43">
        <f>IF($M$41=0,,(D58/$M$41))</f>
        <v>3.1993808211080428E-5</v>
      </c>
      <c r="E59" s="43">
        <f>IF($M$41=0,,(E58/$M$41))</f>
        <v>0</v>
      </c>
      <c r="F59" s="43">
        <f>IF($M$41=0,,(F58/$M$41))</f>
        <v>0</v>
      </c>
      <c r="G59" s="43">
        <f>IF($M$41=0,,(G58/$M$41))</f>
        <v>0</v>
      </c>
      <c r="H59" s="44">
        <f>IF($M$41=0,,(H58/$M$41))</f>
        <v>3.1993808211080428E-5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D20/D91-1</f>
        <v>0.31985381486162878</v>
      </c>
      <c r="E64" s="77"/>
      <c r="F64" s="6"/>
      <c r="G64" s="6"/>
      <c r="H64" s="6"/>
      <c r="I64" s="6"/>
      <c r="J64" s="6"/>
      <c r="K64" s="6"/>
      <c r="L64" s="6"/>
      <c r="M64" s="6"/>
      <c r="N64" s="6"/>
    </row>
    <row r="65" spans="1:14" x14ac:dyDescent="0.25">
      <c r="A65" s="1"/>
      <c r="B65" s="6"/>
      <c r="C65" s="73" t="s">
        <v>101</v>
      </c>
      <c r="D65" s="103">
        <v>0.59499999999999997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8354.9999999899992</v>
      </c>
      <c r="E71" s="70">
        <v>43921</v>
      </c>
      <c r="F71" s="75">
        <v>3.2500000000000001E-2</v>
      </c>
      <c r="G71" s="36" t="s">
        <v>11</v>
      </c>
      <c r="H71" s="35" t="s">
        <v>151</v>
      </c>
      <c r="I71" s="70">
        <v>44090</v>
      </c>
      <c r="J71" s="70">
        <v>44090</v>
      </c>
      <c r="K71" s="6"/>
      <c r="L71" s="6"/>
      <c r="M71" s="6"/>
      <c r="N71" s="6"/>
    </row>
    <row r="72" spans="1:14" x14ac:dyDescent="0.25">
      <c r="A72" s="1"/>
      <c r="B72" s="6"/>
      <c r="C72" s="87" t="s">
        <v>147</v>
      </c>
      <c r="D72" s="107">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158</v>
      </c>
      <c r="D75" s="88">
        <v>18655</v>
      </c>
      <c r="E75" s="70">
        <v>43916</v>
      </c>
      <c r="F75" s="75">
        <v>1.4999999999999999E-2</v>
      </c>
      <c r="G75" s="36" t="s">
        <v>11</v>
      </c>
      <c r="H75" s="35" t="s">
        <v>151</v>
      </c>
      <c r="I75" s="70">
        <v>45553</v>
      </c>
      <c r="J75" s="70">
        <v>45553</v>
      </c>
      <c r="K75" s="6"/>
      <c r="L75" s="6"/>
      <c r="M75" s="6"/>
      <c r="N75" s="6"/>
    </row>
    <row r="76" spans="1:14" x14ac:dyDescent="0.25">
      <c r="A76" s="1"/>
      <c r="B76" s="6"/>
      <c r="C76" s="72" t="s">
        <v>161</v>
      </c>
      <c r="D76" s="88">
        <v>20757</v>
      </c>
      <c r="E76" s="70">
        <v>43921</v>
      </c>
      <c r="F76" s="75">
        <v>1.2500000000000001E-2</v>
      </c>
      <c r="G76" s="36" t="s">
        <v>11</v>
      </c>
      <c r="H76" s="35" t="s">
        <v>151</v>
      </c>
      <c r="I76" s="70">
        <v>45917</v>
      </c>
      <c r="J76" s="70">
        <v>45917</v>
      </c>
      <c r="K76" s="6"/>
      <c r="L76" s="6"/>
      <c r="M76" s="6"/>
      <c r="N76" s="6"/>
    </row>
    <row r="77" spans="1:14" x14ac:dyDescent="0.25">
      <c r="A77" s="1"/>
      <c r="B77" s="6"/>
      <c r="C77" s="72" t="s">
        <v>163</v>
      </c>
      <c r="D77" s="88">
        <v>16750</v>
      </c>
      <c r="E77" s="70">
        <v>43917</v>
      </c>
      <c r="F77" s="75">
        <v>1.4999999999999999E-2</v>
      </c>
      <c r="G77" s="36" t="s">
        <v>11</v>
      </c>
      <c r="H77" s="35" t="s">
        <v>151</v>
      </c>
      <c r="I77" s="70">
        <v>46281</v>
      </c>
      <c r="J77" s="70">
        <v>46281</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159</v>
      </c>
      <c r="D81" s="88" t="s">
        <v>159</v>
      </c>
      <c r="E81" s="35" t="s">
        <v>159</v>
      </c>
      <c r="F81" s="70" t="s">
        <v>159</v>
      </c>
      <c r="G81" s="75" t="s">
        <v>159</v>
      </c>
      <c r="H81" s="36" t="s">
        <v>159</v>
      </c>
      <c r="I81" s="35" t="s">
        <v>159</v>
      </c>
      <c r="J81" s="70" t="s">
        <v>159</v>
      </c>
      <c r="K81" s="70" t="s">
        <v>159</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157</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160</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162</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8">
        <v>19155.900000000001</v>
      </c>
      <c r="E90" s="6"/>
      <c r="F90" s="6"/>
      <c r="G90" s="6"/>
      <c r="H90" s="7"/>
      <c r="I90" s="6"/>
      <c r="J90" s="6"/>
      <c r="K90" s="6"/>
      <c r="L90" s="6"/>
      <c r="M90" s="6"/>
      <c r="N90" s="6"/>
    </row>
    <row r="91" spans="1:14" x14ac:dyDescent="0.25">
      <c r="A91" s="1"/>
      <c r="B91" s="6"/>
      <c r="C91" s="12" t="s">
        <v>22</v>
      </c>
      <c r="D91" s="109">
        <f>SUM(D71:D77)+SUM(D81:D87)+D90+D92</f>
        <v>189842.79999998998</v>
      </c>
      <c r="E91" s="102"/>
      <c r="F91" s="7"/>
      <c r="G91" s="7"/>
      <c r="H91" s="6"/>
      <c r="I91" s="7"/>
      <c r="J91" s="6"/>
      <c r="K91" s="6"/>
      <c r="L91" s="6"/>
      <c r="M91" s="6"/>
      <c r="N91" s="6"/>
    </row>
    <row r="92" spans="1:14" x14ac:dyDescent="0.25">
      <c r="A92" s="1"/>
      <c r="B92" s="6"/>
      <c r="C92" s="12" t="s">
        <v>60</v>
      </c>
      <c r="D92" s="88">
        <v>53.4</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2020</v>
      </c>
      <c r="E94" s="33">
        <v>2021</v>
      </c>
      <c r="F94" s="33">
        <v>2022</v>
      </c>
      <c r="G94" s="33">
        <v>2023</v>
      </c>
      <c r="H94" s="33">
        <v>2024</v>
      </c>
      <c r="I94" s="33" t="s">
        <v>165</v>
      </c>
      <c r="J94" s="33" t="s">
        <v>167</v>
      </c>
      <c r="K94" s="33" t="s">
        <v>166</v>
      </c>
      <c r="L94" s="33" t="s">
        <v>46</v>
      </c>
      <c r="M94" s="6"/>
      <c r="N94" s="6"/>
    </row>
    <row r="95" spans="1:14" x14ac:dyDescent="0.25">
      <c r="A95" s="1"/>
      <c r="B95" s="6"/>
      <c r="C95" s="12" t="s">
        <v>23</v>
      </c>
      <c r="D95" s="88">
        <v>8855.0159999900006</v>
      </c>
      <c r="E95" s="88">
        <v>24589.25</v>
      </c>
      <c r="F95" s="88">
        <v>35197.25</v>
      </c>
      <c r="G95" s="88">
        <v>39715.94999999999</v>
      </c>
      <c r="H95" s="88">
        <v>26958.7</v>
      </c>
      <c r="I95" s="88">
        <v>54326.65</v>
      </c>
      <c r="J95" s="88">
        <v>200</v>
      </c>
      <c r="K95" s="88">
        <v>0</v>
      </c>
      <c r="L95" s="29">
        <f>SUM(D95:K95)</f>
        <v>189842.81599998998</v>
      </c>
      <c r="M95" s="6"/>
      <c r="N95" s="6"/>
    </row>
    <row r="96" spans="1:14" x14ac:dyDescent="0.25">
      <c r="A96" s="1"/>
      <c r="B96" s="6"/>
      <c r="C96" s="12" t="s">
        <v>82</v>
      </c>
      <c r="D96" s="34">
        <f>IF($L$95=0,,(D95/$L$95))</f>
        <v>4.6643935159445107E-2</v>
      </c>
      <c r="E96" s="34">
        <f t="shared" ref="E96:L96" si="5">IF($L$95=0,,(E95/$L$95))</f>
        <v>0.12952425863721542</v>
      </c>
      <c r="F96" s="34">
        <f t="shared" si="5"/>
        <v>0.1854020644110223</v>
      </c>
      <c r="G96" s="34">
        <f t="shared" si="5"/>
        <v>0.20920438727585081</v>
      </c>
      <c r="H96" s="34">
        <f t="shared" si="5"/>
        <v>0.1420053735401893</v>
      </c>
      <c r="I96" s="34">
        <f t="shared" si="5"/>
        <v>0.28616647785082827</v>
      </c>
      <c r="J96" s="34">
        <f t="shared" si="5"/>
        <v>1.0535031254488478E-3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10">
        <v>179650.56599998998</v>
      </c>
      <c r="E99" s="34">
        <f>IF($D$101=0,,(D99/$D$101))</f>
        <v>0.94631216384821992</v>
      </c>
      <c r="F99" s="6"/>
      <c r="G99" s="6"/>
      <c r="H99" s="6"/>
      <c r="I99" s="6"/>
      <c r="J99" s="6"/>
      <c r="K99" s="6"/>
      <c r="L99" s="6"/>
      <c r="M99" s="6"/>
      <c r="N99" s="6"/>
    </row>
    <row r="100" spans="1:14" x14ac:dyDescent="0.25">
      <c r="A100" s="1"/>
      <c r="B100" s="6"/>
      <c r="C100" s="12" t="s">
        <v>37</v>
      </c>
      <c r="D100" s="88">
        <v>10192.25</v>
      </c>
      <c r="E100" s="34">
        <f>IF($D$101=0,,(D100/$D$101))</f>
        <v>5.3687836151780105E-2</v>
      </c>
      <c r="F100" s="6"/>
      <c r="G100" s="6"/>
      <c r="H100" s="6"/>
      <c r="I100" s="6"/>
      <c r="J100" s="7"/>
      <c r="K100" s="6"/>
      <c r="L100" s="6"/>
      <c r="M100" s="6"/>
      <c r="N100" s="6"/>
    </row>
    <row r="101" spans="1:14" x14ac:dyDescent="0.25">
      <c r="A101" s="1"/>
      <c r="B101" s="6"/>
      <c r="C101" s="21" t="s">
        <v>46</v>
      </c>
      <c r="D101" s="100">
        <f>SUM(D99:D100)</f>
        <v>189842.81599998998</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111">
        <f>+D20</f>
        <v>250564.743804</v>
      </c>
      <c r="E106" s="112">
        <v>155250.81599998998</v>
      </c>
      <c r="F106" s="6"/>
      <c r="G106" s="6"/>
      <c r="H106" s="6"/>
      <c r="I106" s="6"/>
      <c r="J106" s="6"/>
      <c r="K106" s="6"/>
      <c r="L106" s="6"/>
      <c r="M106" s="6"/>
      <c r="N106" s="6"/>
    </row>
    <row r="107" spans="1:14" x14ac:dyDescent="0.25">
      <c r="B107" s="6"/>
      <c r="C107" s="48" t="s">
        <v>89</v>
      </c>
      <c r="D107" s="111"/>
      <c r="E107" s="112">
        <v>28722.7</v>
      </c>
      <c r="F107" s="6"/>
      <c r="G107" s="6"/>
      <c r="H107" s="6"/>
      <c r="I107" s="6"/>
      <c r="J107" s="6"/>
      <c r="K107" s="6"/>
      <c r="L107" s="6"/>
      <c r="M107" s="6"/>
      <c r="N107" s="6"/>
    </row>
    <row r="108" spans="1:14" x14ac:dyDescent="0.25">
      <c r="B108" s="6"/>
      <c r="C108" s="48" t="s">
        <v>90</v>
      </c>
      <c r="D108" s="113"/>
      <c r="E108" s="112"/>
      <c r="F108" s="6"/>
      <c r="G108" s="6"/>
      <c r="H108" s="6"/>
      <c r="I108" s="6"/>
      <c r="J108" s="6"/>
      <c r="K108" s="6"/>
      <c r="L108" s="6"/>
      <c r="M108" s="6"/>
      <c r="N108" s="6"/>
    </row>
    <row r="109" spans="1:14" x14ac:dyDescent="0.25">
      <c r="B109" s="6"/>
      <c r="C109" s="47" t="s">
        <v>28</v>
      </c>
      <c r="D109" s="92"/>
      <c r="E109" s="114">
        <v>5869.3</v>
      </c>
      <c r="F109" s="6"/>
      <c r="G109" s="6"/>
      <c r="H109" s="6"/>
      <c r="I109" s="6"/>
      <c r="J109" s="6"/>
      <c r="K109" s="6"/>
      <c r="L109" s="6"/>
      <c r="M109" s="6"/>
      <c r="N109" s="6"/>
    </row>
    <row r="110" spans="1:14" x14ac:dyDescent="0.25">
      <c r="B110" s="6"/>
      <c r="C110" s="79" t="s">
        <v>46</v>
      </c>
      <c r="D110" s="80">
        <f>SUM(D106:D109)</f>
        <v>250564.743804</v>
      </c>
      <c r="E110" s="81">
        <f>SUM(E106:E109)</f>
        <v>189842.81599998998</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111">
        <f>+D34</f>
        <v>123893.62300190001</v>
      </c>
      <c r="E123" s="112">
        <f>+D100</f>
        <v>10192.25</v>
      </c>
      <c r="F123" s="6"/>
      <c r="G123" s="6"/>
      <c r="H123" s="6"/>
      <c r="I123" s="6"/>
      <c r="J123" s="6"/>
      <c r="K123" s="6"/>
      <c r="L123" s="6"/>
      <c r="M123" s="6"/>
      <c r="N123" s="6"/>
    </row>
    <row r="124" spans="2:14" x14ac:dyDescent="0.25">
      <c r="B124" s="6"/>
      <c r="C124" s="48" t="s">
        <v>11</v>
      </c>
      <c r="D124" s="111">
        <f>+D35+D18</f>
        <v>126671.86146647</v>
      </c>
      <c r="E124" s="112">
        <f>+D99</f>
        <v>179650.56599998998</v>
      </c>
      <c r="F124" s="6"/>
      <c r="G124" s="6"/>
      <c r="H124" s="6"/>
      <c r="I124" s="6"/>
      <c r="J124" s="6"/>
      <c r="K124" s="6"/>
      <c r="L124" s="6"/>
      <c r="M124" s="6"/>
      <c r="N124" s="6"/>
    </row>
    <row r="125" spans="2:14" x14ac:dyDescent="0.25">
      <c r="B125" s="6"/>
      <c r="C125" s="49" t="s">
        <v>91</v>
      </c>
      <c r="D125" s="92"/>
      <c r="E125" s="93"/>
      <c r="F125" s="6"/>
      <c r="G125" s="6"/>
      <c r="H125" s="6"/>
      <c r="I125" s="6"/>
      <c r="J125" s="6"/>
      <c r="K125" s="6"/>
      <c r="L125" s="6"/>
      <c r="M125" s="6"/>
      <c r="N125" s="6"/>
    </row>
    <row r="126" spans="2:14" x14ac:dyDescent="0.25">
      <c r="B126" s="6"/>
      <c r="C126" s="82" t="s">
        <v>46</v>
      </c>
      <c r="D126" s="94">
        <f>SUM(D123:D125)</f>
        <v>250565.48446837001</v>
      </c>
      <c r="E126" s="95">
        <f>SUM(E123:E125)</f>
        <v>189842.81599998998</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7" x14ac:dyDescent="0.25">
      <c r="A27" s="66" t="s">
        <v>133</v>
      </c>
      <c r="B27" s="65" t="s">
        <v>134</v>
      </c>
    </row>
    <row r="28" spans="1:5" ht="31.7" x14ac:dyDescent="0.25">
      <c r="A28" s="66" t="s">
        <v>24</v>
      </c>
      <c r="B28" s="65" t="s">
        <v>135</v>
      </c>
    </row>
    <row r="29" spans="1:5" ht="15.75" x14ac:dyDescent="0.25">
      <c r="A29" s="66" t="s">
        <v>106</v>
      </c>
      <c r="B29" s="65" t="s">
        <v>136</v>
      </c>
    </row>
    <row r="30" spans="1:5" ht="31.7"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22E2F711-5AD1-487B-91E9-C45407701799}">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dcmitype/"/>
    <ds:schemaRef ds:uri="b812923a-363a-40e5-80cb-9f5161b2a1b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2019-08-28T13:01:18Z</cp:lastPrinted>
  <dcterms:created xsi:type="dcterms:W3CDTF">2012-02-01T12:08:15Z</dcterms:created>
  <dcterms:modified xsi:type="dcterms:W3CDTF">2020-08-25T12:19:44Z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