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<sst xmlns="http://schemas.openxmlformats.org/spreadsheetml/2006/main" count="270" uniqueCount="170">
  <si>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</si>
  <si>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</si>
  <si>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</si>
  <si>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</si>
  <si>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</si>
  <si>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</si>
  <si>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</si>
  <si>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</si>
  <si>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</si>
  <si>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</si>
  <si>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</si>
  <si>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</si>
  <si>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</si>
  <si>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</si>
  <si>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</si>
  <si>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</si>
  <si>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</si>
  <si>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</si>
  <si>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</si>
  <si>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</si>
  <si>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</si>
  <si>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</si>
  <si>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</si>
  <si>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</si>
  <si>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</si>
  <si>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</si>
  <si>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</si>
  <si>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</si>
  <si>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</si>
  <si>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</si>
  <si>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</si>
  <si>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</si>
  <si>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</si>
  <si>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</si>
  <si>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</si>
  <si>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</si>
  <si>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</si>
  <si>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</si>
  <si>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</si>
  <si>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</si>
  <si>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</si>
  <si>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</si>
  <si>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</si>
  <si>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</si>
  <si>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</si>
  <si>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</si>
  <si>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</si>
  <si>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</si>
  <si>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</si>
  <si>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</si>
  <si>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</si>
  <si>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</si>
  <si>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</si>
  <si>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</si>
  <si>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</si>
  <si>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</si>
  <si>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</si>
  <si>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</si>
  <si>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</si>
  <si>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</si>
  <si>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</si>
  <si>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</si>
  <si>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</si>
  <si>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</si>
  <si>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</si>
  <si>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</si>
  <si>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</si>
  <si>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</si>
  <si>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</si>
  <si>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</si>
  <si>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</si>
  <si>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</si>
  <si>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</si>
  <si>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</si>
  <si>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</si>
  <si>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</si>
  <si>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</si>
  <si>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</si>
  <si>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</si>
  <si>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</si>
  <si>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</si>
  <si>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</si>
  <si>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</si>
  <si>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</si>
  <si>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</si>
  <si>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</si>
  <si>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</si>
  <si>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</si>
  <si>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</si>
  <si>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</si>
  <si>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</si>
  <si>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</si>
  <si>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</si>
  <si>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</si>
  <si>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</si>
  <si>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</si>
  <si>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</si>
  <si>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</si>
  <si>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</si>
  <si>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</si>
  <si>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</si>
  <si>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</si>
  <si>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</si>
  <si>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</si>
  <si>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</si>
  <si>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</si>
  <si>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</si>
  <si>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</si>
  <si>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</si>
  <si>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</si>
  <si>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</si>
  <si>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</si>
  <si>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</si>
  <si>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</si>
  <si>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</si>
  <si>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</si>
  <si>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</si>
  <si>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</si>
  <si>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</si>
  <si>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</si>
  <si>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</si>
  <si>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</si>
  <si>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</si>
  <si>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</si>
  <si>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</si>
  <si>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</si>
  <si>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</si>
  <si>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</si>
  <si>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</si>
  <si>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</si>
  <si>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</si>
  <si>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</si>
  <si>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</si>
  <si>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</si>
  <si>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</si>
  <si>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</si>
  <si>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</si>
  <si>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</si>
  <si>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</si>
  <si>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</si>
  <si>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</si>
  <si>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</si>
  <si>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</si>
  <si>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</si>
  <si>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</si>
  <si>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</si>
  <si>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</si>
  <si>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</si>
  <si>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</si>
  <si>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</si>
  <si>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</si>
  <si>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</si>
  <si>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</si>
  <si>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</si>
  <si>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</si>
  <si>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</si>
  <si>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</si>
  <si>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</si>
  <si>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</si>
  <si>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</si>
  <si>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</si>
  <si>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</si>
  <si>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</si>
  <si>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</si>
  <si>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</si>
  <si>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</si>
  <si>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</si>
  <si>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</si>
  <si>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</si>
  <si>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29/11/2019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</si>
</sst>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6"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166" fontId="2" fillId="3" borderId="0" xfId="0"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229330.51154070004</v>
      </c>
      <c r="E17" s="6"/>
      <c r="F17" s="7"/>
      <c r="G17" s="6"/>
      <c r="H17" s="6"/>
      <c r="I17" s="12" t="s">
        <v>42</v>
      </c>
      <c r="J17" s="12"/>
      <c r="K17" s="88">
        <v>401229</v>
      </c>
      <c r="L17" s="6"/>
      <c r="M17" s="6"/>
      <c r="N17" s="6"/>
    </row>
    <row r="18" spans="1:14" x14ac:dyDescent="0.25">
      <c r="A18" s="1"/>
      <c r="B18" s="6"/>
      <c r="C18" s="12" t="s">
        <v>61</v>
      </c>
      <c r="D18" s="88">
        <v>10040</v>
      </c>
      <c r="E18" s="6"/>
      <c r="F18" s="7"/>
      <c r="G18" s="6"/>
      <c r="H18" s="6"/>
      <c r="I18" s="12" t="s">
        <v>43</v>
      </c>
      <c r="J18" s="12"/>
      <c r="K18" s="88">
        <v>177192</v>
      </c>
      <c r="L18" s="6"/>
      <c r="M18" s="6"/>
      <c r="N18" s="6"/>
    </row>
    <row r="19" spans="1:14" x14ac:dyDescent="0.25">
      <c r="A19" s="1"/>
      <c r="B19" s="6"/>
      <c r="C19" s="12" t="s">
        <v>28</v>
      </c>
      <c r="D19" s="88"/>
      <c r="E19" s="6"/>
      <c r="F19" s="6"/>
      <c r="G19" s="6"/>
      <c r="H19" s="6"/>
      <c r="I19" s="12" t="s">
        <v>48</v>
      </c>
      <c r="J19" s="12"/>
      <c r="K19" s="88">
        <v>177113</v>
      </c>
      <c r="L19" s="6"/>
      <c r="M19" s="6"/>
      <c r="N19" s="6"/>
    </row>
    <row r="20" spans="1:14" x14ac:dyDescent="0.25">
      <c r="A20" s="1"/>
      <c r="B20" s="6"/>
      <c r="C20" s="21" t="s">
        <v>23</v>
      </c>
      <c r="D20" s="100">
        <f>SUM(D17:D19)</f>
        <v>239370.51154070004</v>
      </c>
      <c r="E20" s="6"/>
      <c r="F20" s="6"/>
      <c r="G20" s="6"/>
      <c r="H20" s="6"/>
      <c r="I20" s="12" t="s">
        <v>44</v>
      </c>
      <c r="J20" s="12"/>
      <c r="K20" s="88">
        <v>571570.12962846702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170003.49792054005</v>
      </c>
      <c r="E23" s="34">
        <f>IF($D$30=0,,(D23/$D$30))</f>
        <v>0.74130344356890765</v>
      </c>
      <c r="F23" s="88">
        <v>550305.63306507061</v>
      </c>
      <c r="G23" s="6"/>
      <c r="H23" s="6"/>
      <c r="I23" s="73" t="s">
        <v>65</v>
      </c>
      <c r="J23" s="73"/>
      <c r="K23" s="88">
        <v>34398.58712737001</v>
      </c>
      <c r="L23" s="34">
        <f>IF($K$31=0,,(K23/$K$31))</f>
        <v>0.14999568481433914</v>
      </c>
      <c r="M23" s="6"/>
      <c r="N23" s="6"/>
    </row>
    <row r="24" spans="1:14" x14ac:dyDescent="0.25">
      <c r="A24" s="1"/>
      <c r="B24" s="6"/>
      <c r="C24" s="26" t="s">
        <v>31</v>
      </c>
      <c r="D24" s="88">
        <v>59327.013620160003</v>
      </c>
      <c r="E24" s="34">
        <f t="shared" ref="E24:E30" si="0">IF($D$30=0,,(D24/$D$30))</f>
        <v>0.25869655643109246</v>
      </c>
      <c r="F24" s="88">
        <v>645034.12</v>
      </c>
      <c r="G24" s="6"/>
      <c r="H24" s="6"/>
      <c r="I24" s="73" t="s">
        <v>63</v>
      </c>
      <c r="J24" s="73"/>
      <c r="K24" s="88">
        <v>20471.924315889999</v>
      </c>
      <c r="L24" s="34">
        <f t="shared" ref="L24:L31" si="1">IF($K$31=0,,(K24/$K$31))</f>
        <v>8.9268210227912828E-2</v>
      </c>
      <c r="M24" s="6"/>
      <c r="N24" s="6"/>
    </row>
    <row r="25" spans="1:14" x14ac:dyDescent="0.25">
      <c r="A25" s="1"/>
      <c r="B25" s="6"/>
      <c r="C25" s="26" t="s">
        <v>32</v>
      </c>
      <c r="D25" s="104" t="s">
        <v>160</v>
      </c>
      <c r="E25" s="34">
        <v>0</v>
      </c>
      <c r="F25" s="74"/>
      <c r="G25" s="6"/>
      <c r="H25" s="6"/>
      <c r="I25" s="73" t="s">
        <v>64</v>
      </c>
      <c r="J25" s="73"/>
      <c r="K25" s="88">
        <v>8512.1858264100028</v>
      </c>
      <c r="L25" s="34">
        <f t="shared" si="1"/>
        <v>3.7117546065820017E-2</v>
      </c>
      <c r="M25" s="6"/>
      <c r="N25" s="6"/>
    </row>
    <row r="26" spans="1:14" x14ac:dyDescent="0.25">
      <c r="A26" s="1"/>
      <c r="B26" s="6"/>
      <c r="C26" s="26" t="s">
        <v>62</v>
      </c>
      <c r="D26" s="88"/>
      <c r="E26" s="34">
        <f t="shared" si="0"/>
        <v>0</v>
      </c>
      <c r="F26" s="74"/>
      <c r="G26" s="6"/>
      <c r="H26" s="6"/>
      <c r="I26" s="73" t="s">
        <v>56</v>
      </c>
      <c r="J26" s="73"/>
      <c r="K26" s="88">
        <v>25154.538294720031</v>
      </c>
      <c r="L26" s="34">
        <f t="shared" si="1"/>
        <v>0.10968683637308231</v>
      </c>
      <c r="M26" s="6"/>
      <c r="N26" s="6"/>
    </row>
    <row r="27" spans="1:14" x14ac:dyDescent="0.25">
      <c r="A27" s="1"/>
      <c r="B27" s="6"/>
      <c r="C27" s="26" t="s">
        <v>33</v>
      </c>
      <c r="D27" s="88"/>
      <c r="E27" s="34">
        <f t="shared" si="0"/>
        <v>0</v>
      </c>
      <c r="F27" s="74"/>
      <c r="G27" s="6"/>
      <c r="H27" s="6"/>
      <c r="I27" s="73" t="s">
        <v>57</v>
      </c>
      <c r="J27" s="73"/>
      <c r="K27" s="88">
        <v>54029.189889310073</v>
      </c>
      <c r="L27" s="34">
        <f t="shared" si="1"/>
        <v>0.23559529661503997</v>
      </c>
      <c r="M27" s="6"/>
      <c r="N27" s="6"/>
    </row>
    <row r="28" spans="1:14" x14ac:dyDescent="0.25">
      <c r="A28" s="1"/>
      <c r="B28" s="6"/>
      <c r="C28" s="26" t="s">
        <v>34</v>
      </c>
      <c r="D28" s="88"/>
      <c r="E28" s="34">
        <f t="shared" si="0"/>
        <v>0</v>
      </c>
      <c r="F28" s="74"/>
      <c r="G28" s="6"/>
      <c r="H28" s="6"/>
      <c r="I28" s="73" t="s">
        <v>58</v>
      </c>
      <c r="J28" s="73"/>
      <c r="K28" s="88">
        <v>34719.948129879987</v>
      </c>
      <c r="L28" s="34">
        <f t="shared" si="1"/>
        <v>0.1513969854975801</v>
      </c>
      <c r="M28" s="6"/>
      <c r="N28" s="6"/>
    </row>
    <row r="29" spans="1:14" x14ac:dyDescent="0.25">
      <c r="A29" s="1"/>
      <c r="B29" s="6"/>
      <c r="C29" s="26" t="s">
        <v>35</v>
      </c>
      <c r="D29" s="88"/>
      <c r="E29" s="34">
        <f t="shared" si="0"/>
        <v>0</v>
      </c>
      <c r="F29" s="74"/>
      <c r="G29" s="6"/>
      <c r="H29" s="6"/>
      <c r="I29" s="73" t="s">
        <v>59</v>
      </c>
      <c r="J29" s="73"/>
      <c r="K29" s="88">
        <v>52044.13795711995</v>
      </c>
      <c r="L29" s="34">
        <f t="shared" si="1"/>
        <v>0.22693944040622568</v>
      </c>
      <c r="M29" s="6"/>
      <c r="N29" s="6"/>
    </row>
    <row r="30" spans="1:14" x14ac:dyDescent="0.25">
      <c r="A30" s="1"/>
      <c r="B30" s="6"/>
      <c r="C30" s="25" t="s">
        <v>46</v>
      </c>
      <c r="D30" s="102">
        <f>SUM(D23:D29)</f>
        <v>229330.51154070004</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229330.51154070004</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130042.92093655</v>
      </c>
      <c r="E34" s="34">
        <f>IF($D$36=0,,(D34/$D$36))</f>
        <v>0.5670545975888206</v>
      </c>
      <c r="F34" s="6"/>
      <c r="G34" s="6"/>
      <c r="H34" s="6"/>
      <c r="I34" s="12" t="s">
        <v>38</v>
      </c>
      <c r="J34" s="12"/>
      <c r="K34" s="88">
        <v>121316.63061742003</v>
      </c>
      <c r="L34" s="91">
        <f>IF($K$36=0,,(K34/$K$36))</f>
        <v>0.52900344486385353</v>
      </c>
      <c r="M34" s="7"/>
      <c r="N34" s="6"/>
    </row>
    <row r="35" spans="1:16" x14ac:dyDescent="0.25">
      <c r="A35" s="1"/>
      <c r="B35" s="6"/>
      <c r="C35" s="26" t="s">
        <v>11</v>
      </c>
      <c r="D35" s="88">
        <v>99287.590604149998</v>
      </c>
      <c r="E35" s="34">
        <f>IF($D$36=0,,(D35/$D$36))</f>
        <v>0.43294540241117951</v>
      </c>
      <c r="F35" s="6"/>
      <c r="G35" s="6"/>
      <c r="H35" s="6"/>
      <c r="I35" s="30" t="s">
        <v>39</v>
      </c>
      <c r="J35" s="30"/>
      <c r="K35" s="88">
        <v>108013.88092328001</v>
      </c>
      <c r="L35" s="91">
        <f>IF($K$36=0,,(K35/$K$36))</f>
        <v>0.47099655513614652</v>
      </c>
      <c r="M35" s="6"/>
      <c r="N35" s="6"/>
    </row>
    <row r="36" spans="1:16" x14ac:dyDescent="0.25">
      <c r="A36" s="1"/>
      <c r="B36" s="6"/>
      <c r="C36" s="25" t="s">
        <v>46</v>
      </c>
      <c r="D36" s="102">
        <f>SUM(D34:D35)</f>
        <v>229330.51154069998</v>
      </c>
      <c r="E36" s="42">
        <f>IF($D$36=0,,(D36/$D$36))</f>
        <v>1</v>
      </c>
      <c r="F36" s="6"/>
      <c r="G36" s="6"/>
      <c r="H36" s="6"/>
      <c r="I36" s="31" t="s">
        <v>46</v>
      </c>
      <c r="J36" s="32"/>
      <c r="K36" s="102">
        <f>SUM(K34:K35)</f>
        <v>229330.51154070004</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45854.609077475194</v>
      </c>
      <c r="E41" s="88">
        <v>42466.060262678104</v>
      </c>
      <c r="F41" s="88">
        <v>38497.952176107807</v>
      </c>
      <c r="G41" s="88">
        <v>34236.9223140744</v>
      </c>
      <c r="H41" s="88">
        <v>28747.528591701401</v>
      </c>
      <c r="I41" s="88">
        <v>21552.019835262003</v>
      </c>
      <c r="J41" s="88">
        <v>13678.1147132196</v>
      </c>
      <c r="K41" s="88">
        <v>4297.3045701815181</v>
      </c>
      <c r="L41" s="88">
        <v>0</v>
      </c>
      <c r="M41" s="100">
        <f>SUM(D41:L41)</f>
        <v>229330.51154070004</v>
      </c>
      <c r="N41" s="6" t="s">
        <v>160</v>
      </c>
    </row>
    <row r="42" spans="1:16" x14ac:dyDescent="0.25">
      <c r="A42" s="1"/>
      <c r="B42" s="6"/>
      <c r="C42" s="73" t="s">
        <v>80</v>
      </c>
      <c r="D42" s="34">
        <f>IF($M$41=0,,(D41/$M$41))</f>
        <v>0.1999498835519635</v>
      </c>
      <c r="E42" s="34">
        <f t="shared" ref="E42:M42" si="2">IF($M$41=0,,(E41/$M$41))</f>
        <v>0.18517405284355942</v>
      </c>
      <c r="F42" s="34">
        <f t="shared" si="2"/>
        <v>0.16787104305253098</v>
      </c>
      <c r="G42" s="34">
        <f t="shared" si="2"/>
        <v>0.14929074236159046</v>
      </c>
      <c r="H42" s="34">
        <f t="shared" si="2"/>
        <v>0.12535413800182224</v>
      </c>
      <c r="I42" s="34">
        <f t="shared" si="2"/>
        <v>9.3977987013023748E-2</v>
      </c>
      <c r="J42" s="34">
        <f t="shared" si="2"/>
        <v>5.9643675938829882E-2</v>
      </c>
      <c r="K42" s="34">
        <f t="shared" si="2"/>
        <v>1.8738477236679697E-2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25">
      <c r="A45" s="1"/>
      <c r="B45" s="6"/>
      <c r="C45" s="12" t="s">
        <v>54</v>
      </c>
      <c r="D45" s="88">
        <v>75018.852450929699</v>
      </c>
      <c r="E45" s="88">
        <v>67214.587708739869</v>
      </c>
      <c r="F45" s="88">
        <v>44994.056918089969</v>
      </c>
      <c r="G45" s="88">
        <v>34537.036127520034</v>
      </c>
      <c r="H45" s="88">
        <v>5117.6521323300003</v>
      </c>
      <c r="I45" s="88">
        <v>1836.5209262700005</v>
      </c>
      <c r="J45" s="88">
        <v>298.54447864999997</v>
      </c>
      <c r="K45" s="88">
        <v>165.79079597</v>
      </c>
      <c r="L45" s="88">
        <v>147.47000219999998</v>
      </c>
      <c r="M45" s="100">
        <f>SUM(D45:L45)</f>
        <v>229330.51154069955</v>
      </c>
      <c r="N45" s="6"/>
    </row>
    <row r="46" spans="1:16" x14ac:dyDescent="0.25">
      <c r="A46" s="1"/>
      <c r="B46" s="6"/>
      <c r="C46" s="12" t="s">
        <v>80</v>
      </c>
      <c r="D46" s="34">
        <f>IF($M$45=0,,(D45/$M$45))</f>
        <v>0.32712111418116302</v>
      </c>
      <c r="E46" s="34">
        <f t="shared" ref="E46:L46" si="3">IF($M$45=0,,(E45/$M$45))</f>
        <v>0.2930904712904337</v>
      </c>
      <c r="F46" s="34">
        <f t="shared" si="3"/>
        <v>0.19619742970880186</v>
      </c>
      <c r="G46" s="34">
        <f t="shared" si="3"/>
        <v>0.15059939427811683</v>
      </c>
      <c r="H46" s="34">
        <f t="shared" si="3"/>
        <v>2.231561817896946E-2</v>
      </c>
      <c r="I46" s="34">
        <f t="shared" si="3"/>
        <v>8.0081839696418723E-3</v>
      </c>
      <c r="J46" s="34">
        <f t="shared" si="3"/>
        <v>1.3018088026939972E-3</v>
      </c>
      <c r="K46" s="34">
        <f t="shared" si="3"/>
        <v>7.2293387764312781E-4</v>
      </c>
      <c r="L46" s="34">
        <f t="shared" si="3"/>
        <v>6.4304571253628547E-4</v>
      </c>
      <c r="M46" s="42">
        <f>IF($M$41=0,,(M45/$M$41))</f>
        <v>0.99999999999999789</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39680.67148687</v>
      </c>
      <c r="E53" s="88">
        <v>34512.158994279998</v>
      </c>
      <c r="F53" s="88">
        <v>28573.255789129926</v>
      </c>
      <c r="G53" s="88">
        <v>43666.217697199907</v>
      </c>
      <c r="H53" s="88">
        <v>82898.207573219857</v>
      </c>
      <c r="I53" s="105">
        <f>SUM(D53:H53)</f>
        <v>229330.51154069969</v>
      </c>
      <c r="J53" s="7"/>
      <c r="K53" s="6"/>
      <c r="L53" s="6"/>
      <c r="M53" s="6"/>
      <c r="N53" s="6"/>
    </row>
    <row r="54" spans="1:14" x14ac:dyDescent="0.25">
      <c r="A54" s="1"/>
      <c r="B54" s="6"/>
      <c r="C54" s="73" t="s">
        <v>80</v>
      </c>
      <c r="D54" s="34">
        <f>IF($I$53=0,,(D53/$I$53))</f>
        <v>0.17302831280619979</v>
      </c>
      <c r="E54" s="34">
        <f t="shared" ref="E54:I54" si="4">IF($I$53=0,,(E53/$I$53))</f>
        <v>0.15049091707169138</v>
      </c>
      <c r="F54" s="34">
        <f t="shared" si="4"/>
        <v>0.12459421817519026</v>
      </c>
      <c r="G54" s="34">
        <f t="shared" si="4"/>
        <v>0.19040736186318752</v>
      </c>
      <c r="H54" s="34">
        <f t="shared" si="4"/>
        <v>0.36147919008373103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0.34169548</v>
      </c>
      <c r="E58" s="23">
        <v>0</v>
      </c>
      <c r="F58" s="23">
        <v>0</v>
      </c>
      <c r="G58" s="23">
        <v>0</v>
      </c>
      <c r="H58" s="29">
        <f>SUM(D58:G58)</f>
        <v>0.34169548</v>
      </c>
      <c r="I58" s="6"/>
      <c r="J58" s="6"/>
      <c r="K58" s="6"/>
      <c r="L58" s="6"/>
      <c r="M58" s="6"/>
      <c r="N58" s="6"/>
    </row>
    <row r="59" spans="1:14" x14ac:dyDescent="0.25">
      <c r="A59" s="1"/>
      <c r="B59" s="6"/>
      <c r="C59" s="12" t="s">
        <v>81</v>
      </c>
      <c r="D59" s="43">
        <f>IF($M$41=0,,(D58/$M$41))</f>
        <v>1.4899695540048459E-6</v>
      </c>
      <c r="E59" s="43">
        <f>IF($M$41=0,,(E58/$M$41))</f>
        <v>0</v>
      </c>
      <c r="F59" s="43">
        <f>IF($M$41=0,,(F58/$M$41))</f>
        <v>0</v>
      </c>
      <c r="G59" s="43">
        <f>IF($M$41=0,,(G58/$M$41))</f>
        <v>0</v>
      </c>
      <c r="H59" s="44">
        <f>IF($M$41=0,,(H58/$M$41))</f>
        <v>1.4899695540048459E-6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v>0.3402</v>
      </c>
      <c r="E64" s="77"/>
      <c r="F64" s="6"/>
      <c r="G64" s="6"/>
      <c r="H64" s="6"/>
      <c r="I64" s="6"/>
      <c r="J64" s="6"/>
      <c r="K64" s="6"/>
      <c r="L64" s="6"/>
      <c r="M64" s="6"/>
      <c r="N64" s="6"/>
    </row>
    <row r="65" spans="1:14" x14ac:dyDescent="0.25">
      <c r="A65" s="1"/>
      <c r="B65" s="6"/>
      <c r="C65" s="73" t="s">
        <v>101</v>
      </c>
      <c r="D65" s="106">
        <v>0.58599999999999997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14945</v>
      </c>
      <c r="E71" s="70">
        <v>43734</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15005</v>
      </c>
      <c r="E75" s="70">
        <v>43788</v>
      </c>
      <c r="F75" s="75">
        <v>1.4999999999999999E-2</v>
      </c>
      <c r="G75" s="36" t="s">
        <v>11</v>
      </c>
      <c r="H75" s="35" t="s">
        <v>151</v>
      </c>
      <c r="I75" s="70">
        <v>45553</v>
      </c>
      <c r="J75" s="70">
        <v>45553</v>
      </c>
      <c r="K75" s="6"/>
      <c r="L75" s="6"/>
      <c r="M75" s="6"/>
      <c r="N75" s="6"/>
    </row>
    <row r="76" spans="1:14" x14ac:dyDescent="0.25">
      <c r="A76" s="1"/>
      <c r="B76" s="6"/>
      <c r="C76" s="72" t="s">
        <v>162</v>
      </c>
      <c r="D76" s="88">
        <v>12082</v>
      </c>
      <c r="E76" s="70">
        <v>43797</v>
      </c>
      <c r="F76" s="75">
        <v>1.2500000000000001E-2</v>
      </c>
      <c r="G76" s="36" t="s">
        <v>11</v>
      </c>
      <c r="H76" s="35" t="s">
        <v>151</v>
      </c>
      <c r="I76" s="70">
        <v>45917</v>
      </c>
      <c r="J76" s="70">
        <v>45917</v>
      </c>
      <c r="K76" s="6"/>
      <c r="L76" s="6"/>
      <c r="M76" s="6"/>
      <c r="N76" s="6"/>
    </row>
    <row r="77" spans="1:14" x14ac:dyDescent="0.25">
      <c r="A77" s="1"/>
      <c r="B77" s="6"/>
      <c r="C77" s="72" t="s">
        <v>168</v>
      </c>
      <c r="D77" s="88">
        <v>8500</v>
      </c>
      <c r="E77" s="70">
        <v>43777</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17645.040000000008</v>
      </c>
      <c r="E90" s="6"/>
      <c r="F90" s="6"/>
      <c r="G90" s="6"/>
      <c r="H90" s="7"/>
      <c r="I90" s="6"/>
      <c r="J90" s="6"/>
      <c r="K90" s="6"/>
      <c r="L90" s="6"/>
      <c r="M90" s="6"/>
      <c r="N90" s="6"/>
    </row>
    <row r="91" spans="1:14" x14ac:dyDescent="0.25">
      <c r="A91" s="1"/>
      <c r="B91" s="6"/>
      <c r="C91" s="12" t="s">
        <v>22</v>
      </c>
      <c r="D91" s="108">
        <f>SUM(D71:D77)+SUM(D81:D87)+D90+D92</f>
        <v>178604.892754</v>
      </c>
      <c r="E91" s="112"/>
      <c r="F91" s="7"/>
      <c r="G91" s="7"/>
      <c r="H91" s="6"/>
      <c r="I91" s="7"/>
      <c r="J91" s="6"/>
      <c r="K91" s="6"/>
      <c r="L91" s="6"/>
      <c r="M91" s="6"/>
      <c r="N91" s="6"/>
    </row>
    <row r="92" spans="1:14" x14ac:dyDescent="0.25">
      <c r="A92" s="1"/>
      <c r="B92" s="6"/>
      <c r="C92" s="12" t="s">
        <v>60</v>
      </c>
      <c r="D92" s="88">
        <v>29.602754000000001</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25">
      <c r="A95" s="1"/>
      <c r="B95" s="6"/>
      <c r="C95" s="12" t="s">
        <v>23</v>
      </c>
      <c r="D95" s="88">
        <v>29.602754000000001</v>
      </c>
      <c r="E95" s="88">
        <v>20362.490000000002</v>
      </c>
      <c r="F95" s="88">
        <v>24589.25</v>
      </c>
      <c r="G95" s="88">
        <v>35197.25</v>
      </c>
      <c r="H95" s="88">
        <v>39715.949999999997</v>
      </c>
      <c r="I95" s="88">
        <v>57030.35</v>
      </c>
      <c r="J95" s="88">
        <v>1680</v>
      </c>
      <c r="K95" s="88">
        <v>0</v>
      </c>
      <c r="L95" s="29">
        <f>SUM(D95:K95)</f>
        <v>178604.892754</v>
      </c>
      <c r="M95" s="6"/>
      <c r="N95" s="6"/>
    </row>
    <row r="96" spans="1:14" x14ac:dyDescent="0.25">
      <c r="A96" s="1"/>
      <c r="B96" s="6"/>
      <c r="C96" s="12" t="s">
        <v>82</v>
      </c>
      <c r="D96" s="34">
        <f>IF($L$95=0,,(D95/$L$95))</f>
        <v>1.6574436200229471E-4</v>
      </c>
      <c r="E96" s="34">
        <f t="shared" ref="E96:L96" si="5">IF($L$95=0,,(E95/$L$95))</f>
        <v>0.11400857885817334</v>
      </c>
      <c r="F96" s="34">
        <f t="shared" si="5"/>
        <v>0.13767399997192575</v>
      </c>
      <c r="G96" s="34">
        <f t="shared" si="5"/>
        <v>0.19706766963253713</v>
      </c>
      <c r="H96" s="34">
        <f t="shared" si="5"/>
        <v>0.22236764843112355</v>
      </c>
      <c r="I96" s="34">
        <f t="shared" si="5"/>
        <v>0.31931012146767046</v>
      </c>
      <c r="J96" s="34">
        <f t="shared" si="5"/>
        <v>9.4062372765674144E-3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169970.10275399999</v>
      </c>
      <c r="E99" s="34">
        <f>IF($D$101=0,,(D99/$D$101))</f>
        <v>0.95165423596825494</v>
      </c>
      <c r="F99" s="6"/>
      <c r="G99" s="6"/>
      <c r="H99" s="6"/>
      <c r="I99" s="6"/>
      <c r="J99" s="6"/>
      <c r="K99" s="6"/>
      <c r="L99" s="6"/>
      <c r="M99" s="6"/>
      <c r="N99" s="6"/>
    </row>
    <row r="100" spans="1:14" x14ac:dyDescent="0.25">
      <c r="A100" s="1"/>
      <c r="B100" s="6"/>
      <c r="C100" s="12" t="s">
        <v>37</v>
      </c>
      <c r="D100" s="88">
        <v>8634.7900000000009</v>
      </c>
      <c r="E100" s="34">
        <f>IF($D$101=0,,(D100/$D$101))</f>
        <v>4.8345764031744967E-2</v>
      </c>
      <c r="F100" s="6"/>
      <c r="G100" s="6"/>
      <c r="H100" s="6"/>
      <c r="I100" s="6"/>
      <c r="J100" s="7"/>
      <c r="K100" s="6"/>
      <c r="L100" s="6"/>
      <c r="M100" s="6"/>
      <c r="N100" s="6"/>
    </row>
    <row r="101" spans="1:14" x14ac:dyDescent="0.25">
      <c r="A101" s="1"/>
      <c r="B101" s="6"/>
      <c r="C101" s="21" t="s">
        <v>46</v>
      </c>
      <c r="D101" s="103">
        <f>SUM(D99:D100)</f>
        <v>178604.892754</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239370.51154070004</v>
      </c>
      <c r="E106" s="110">
        <v>139088.60275399999</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239370.51154070004</v>
      </c>
      <c r="E110" s="81">
        <f>SUM(E106:E109)</f>
        <v>178604.892754</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130042.92093655</v>
      </c>
      <c r="E123" s="110">
        <f>+D100</f>
        <v>8634.7900000000009</v>
      </c>
      <c r="F123" s="6"/>
      <c r="G123" s="6"/>
      <c r="H123" s="6"/>
      <c r="I123" s="6"/>
      <c r="J123" s="6"/>
      <c r="K123" s="6"/>
      <c r="L123" s="6"/>
      <c r="M123" s="6"/>
      <c r="N123" s="6"/>
    </row>
    <row r="124" spans="2:14" x14ac:dyDescent="0.25">
      <c r="B124" s="6"/>
      <c r="C124" s="48" t="s">
        <v>11</v>
      </c>
      <c r="D124" s="89">
        <f>+D35+D18</f>
        <v>109327.59060415</v>
      </c>
      <c r="E124" s="110">
        <f>+D99</f>
        <v>169970.10275399999</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239370.51154069998</v>
      </c>
      <c r="E126" s="97">
        <f>SUM(E123:E125)</f>
        <v>178604.892754</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2019-12-10T08:33:10Z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