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Template!$C$2:$M$140</definedName>
  </definedNames>
  <calcPr calcId="145621"/>
</workbook>
</file>

<file path=xl/calcChain.xml><?xml version="1.0" encoding="utf-8"?>
<calcChain xmlns="http://schemas.openxmlformats.org/spreadsheetml/2006/main">
  <c r="D90" i="6" l="1"/>
  <c r="D30" i="6" l="1"/>
  <c r="K36" i="6" l="1"/>
  <c r="L35" i="6" l="1"/>
  <c r="L34" i="6"/>
  <c r="D20" i="6" l="1"/>
  <c r="I53" i="6" l="1"/>
  <c r="D54" i="6" l="1"/>
  <c r="H54" i="6"/>
  <c r="E54" i="6"/>
  <c r="F54" i="6"/>
  <c r="G54" i="6"/>
  <c r="L94" i="6"/>
  <c r="M41" i="6" l="1"/>
  <c r="D42" i="6" s="1"/>
  <c r="M45" i="6" l="1"/>
  <c r="D46" i="6" l="1"/>
  <c r="H58" i="6"/>
  <c r="D122" i="6" l="1"/>
  <c r="E123" i="6" l="1"/>
  <c r="E122" i="6"/>
  <c r="D123" i="6"/>
  <c r="E125" i="6" l="1"/>
  <c r="D125" i="6"/>
  <c r="E109" i="6"/>
  <c r="E30" i="6"/>
  <c r="J95" i="6"/>
  <c r="D100" i="6"/>
  <c r="E98" i="6" s="1"/>
  <c r="I54" i="6"/>
  <c r="D36" i="6"/>
  <c r="E36" i="6" s="1"/>
  <c r="K31" i="6"/>
  <c r="L30" i="6" s="1"/>
  <c r="E46" i="6" l="1"/>
  <c r="I46" i="6"/>
  <c r="F46" i="6"/>
  <c r="G46" i="6"/>
  <c r="K46" i="6"/>
  <c r="H46" i="6"/>
  <c r="L46" i="6"/>
  <c r="J46" i="6"/>
  <c r="E42" i="6"/>
  <c r="I42" i="6"/>
  <c r="F42" i="6"/>
  <c r="J42" i="6"/>
  <c r="G42" i="6"/>
  <c r="K42" i="6"/>
  <c r="H42" i="6"/>
  <c r="D105" i="6"/>
  <c r="D109" i="6" s="1"/>
  <c r="E23" i="6"/>
  <c r="E27" i="6"/>
  <c r="E24" i="6"/>
  <c r="L95" i="6"/>
  <c r="D95" i="6"/>
  <c r="D59" i="6"/>
  <c r="K95" i="6"/>
  <c r="E95" i="6"/>
  <c r="E29" i="6"/>
  <c r="L27" i="6"/>
  <c r="I95" i="6"/>
  <c r="E2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<sst xmlns="http://schemas.openxmlformats.org/spreadsheetml/2006/main" count="263" uniqueCount="169">
  <si>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</si>
  <si>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</si>
  <si>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</si>
  <si>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</si>
  <si>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</si>
  <si>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</si>
  <si>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</si>
  <si>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</si>
  <si>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</si>
  <si>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</si>
  <si>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</si>
  <si>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</si>
  <si>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</si>
  <si>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</si>
  <si>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</si>
  <si>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</si>
  <si>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</si>
  <si>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</si>
  <si>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</si>
  <si>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</si>
  <si>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</si>
  <si>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</si>
  <si>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</si>
  <si>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</si>
  <si>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</si>
  <si>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</si>
  <si>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</si>
  <si>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</si>
  <si>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</si>
  <si>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</si>
  <si>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</si>
  <si>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</si>
  <si>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</si>
  <si>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</si>
  <si>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</si>
  <si>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</si>
  <si>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</si>
  <si>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</si>
  <si>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</si>
  <si>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</si>
  <si>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</si>
  <si>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</si>
  <si>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</si>
  <si>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</si>
  <si>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</si>
  <si>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</si>
  <si>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</si>
  <si>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</si>
  <si>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</si>
  <si>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</si>
  <si>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</si>
  <si>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</si>
  <si>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</si>
  <si>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</si>
  <si>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</si>
  <si>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</si>
  <si>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</si>
  <si>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</si>
  <si>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</si>
  <si>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</si>
  <si>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</si>
  <si>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</si>
  <si>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</si>
  <si>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</si>
  <si>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</si>
  <si>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</si>
  <si>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</si>
  <si>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</si>
  <si>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</si>
  <si>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</si>
  <si>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</si>
  <si>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</si>
  <si>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</si>
  <si>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</si>
  <si>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</si>
  <si>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</si>
  <si>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</si>
  <si>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</si>
  <si>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</si>
  <si>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</si>
  <si>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</si>
  <si>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</si>
  <si>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</si>
  <si>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</si>
  <si>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</si>
  <si>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</si>
  <si>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</si>
  <si>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</si>
  <si>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</si>
  <si>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</si>
  <si>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</si>
  <si>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</si>
  <si>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</si>
  <si>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</si>
  <si>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</si>
  <si>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</si>
  <si>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</si>
  <si>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</si>
  <si>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</si>
  <si>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</si>
  <si>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</si>
  <si>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</si>
  <si>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</si>
  <si>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</si>
  <si>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</si>
  <si>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</si>
  <si>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</si>
  <si>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</si>
  <si>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</si>
  <si>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</si>
  <si>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</si>
  <si>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</si>
  <si>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</si>
  <si>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</si>
  <si>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</si>
  <si>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</si>
  <si>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</si>
  <si>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</si>
  <si>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</si>
  <si>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</si>
  <si>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</si>
  <si>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</si>
  <si>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</si>
  <si>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</si>
  <si>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</si>
  <si>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</si>
  <si>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</si>
  <si>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</si>
  <si>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</si>
  <si>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</si>
  <si>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</si>
  <si>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</si>
  <si>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</si>
  <si>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</si>
  <si>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</si>
  <si>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</si>
  <si>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</si>
  <si>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</si>
  <si>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</si>
  <si>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</si>
  <si>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</si>
  <si>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</si>
  <si>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</si>
  <si>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</si>
  <si>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</si>
  <si>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</si>
  <si>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</si>
  <si>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</si>
  <si>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</si>
  <si>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</si>
  <si>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</si>
  <si>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</si>
  <si>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</si>
  <si>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</si>
  <si>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</si>
  <si>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</si>
  <si>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</si>
  <si>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</si>
  <si>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</si>
  <si>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</si>
  <si>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</si>
  <si>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</si>
  <si>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</si>
  <si>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</si>
  <si>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</si>
  <si>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 xml:space="preserve"> </t>
  </si>
  <si>
    <t>XS1799048704</t>
  </si>
  <si>
    <t>SE0011309244</t>
  </si>
  <si>
    <t>28/09/2018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</si>
</sst>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6">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3" fontId="3" fillId="0" borderId="1" xfId="1" applyNumberFormat="1" applyFont="1" applyFill="1" applyBorder="1"/>
    <xf numFmtId="3" fontId="3" fillId="0" borderId="1" xfId="0" applyNumberFormat="1" applyFont="1" applyFill="1" applyBorder="1"/>
    <xf numFmtId="3" fontId="3" fillId="0" borderId="1" xfId="2"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1" xfId="2"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6">
    <cellStyle name="ASCB - Summa" xfId="2"/>
    <cellStyle name="Normal" xfId="0" builtinId="0"/>
    <cellStyle name="Normal 2" xfId="4"/>
    <cellStyle name="Normal 3" xfId="5"/>
    <cellStyle name="Normal 4" xfId="3"/>
    <cellStyle name="Pro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168</v>
      </c>
      <c r="K9" s="80"/>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155</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0">
        <v>205884.73881181001</v>
      </c>
      <c r="E17" s="6"/>
      <c r="F17" s="6"/>
      <c r="G17" s="6"/>
      <c r="H17" s="6"/>
      <c r="I17" s="12" t="s">
        <v>42</v>
      </c>
      <c r="J17" s="12"/>
      <c r="K17" s="90">
        <v>377426</v>
      </c>
      <c r="L17" s="6"/>
      <c r="M17" s="6"/>
      <c r="N17" s="6"/>
    </row>
    <row r="18" spans="1:14" x14ac:dyDescent="0.25">
      <c r="A18" s="1"/>
      <c r="B18" s="6"/>
      <c r="C18" s="12" t="s">
        <v>61</v>
      </c>
      <c r="D18" s="90">
        <v>9775</v>
      </c>
      <c r="E18" s="6"/>
      <c r="F18" s="6"/>
      <c r="G18" s="6"/>
      <c r="H18" s="6"/>
      <c r="I18" s="12" t="s">
        <v>43</v>
      </c>
      <c r="J18" s="12"/>
      <c r="K18" s="90">
        <v>166585</v>
      </c>
      <c r="L18" s="6"/>
      <c r="M18" s="6"/>
      <c r="N18" s="6"/>
    </row>
    <row r="19" spans="1:14" x14ac:dyDescent="0.25">
      <c r="A19" s="1"/>
      <c r="B19" s="6"/>
      <c r="C19" s="12" t="s">
        <v>28</v>
      </c>
      <c r="D19" s="23"/>
      <c r="E19" s="6"/>
      <c r="F19" s="6"/>
      <c r="G19" s="6"/>
      <c r="H19" s="6"/>
      <c r="I19" s="12" t="s">
        <v>48</v>
      </c>
      <c r="J19" s="12"/>
      <c r="K19" s="90">
        <v>166439</v>
      </c>
      <c r="L19" s="6"/>
      <c r="M19" s="6"/>
      <c r="N19" s="6"/>
    </row>
    <row r="20" spans="1:14" x14ac:dyDescent="0.25">
      <c r="A20" s="1"/>
      <c r="B20" s="6"/>
      <c r="C20" s="21" t="s">
        <v>23</v>
      </c>
      <c r="D20" s="24">
        <f>SUM(D17:D19)</f>
        <v>215659.73881181001</v>
      </c>
      <c r="E20" s="6"/>
      <c r="F20" s="6"/>
      <c r="G20" s="6"/>
      <c r="H20" s="6"/>
      <c r="I20" s="12" t="s">
        <v>44</v>
      </c>
      <c r="J20" s="12"/>
      <c r="K20" s="90">
        <v>545496.96842615504</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0">
        <v>152704.93044261003</v>
      </c>
      <c r="E23" s="35">
        <f>IF($D$30=0,,(D23/$D$30))</f>
        <v>0.74170106696002347</v>
      </c>
      <c r="F23" s="90">
        <v>524836.74901989033</v>
      </c>
      <c r="G23" s="6"/>
      <c r="H23" s="6"/>
      <c r="I23" s="74" t="s">
        <v>65</v>
      </c>
      <c r="J23" s="74"/>
      <c r="K23" s="105">
        <v>31450.452712010021</v>
      </c>
      <c r="L23" s="35">
        <f>IF($K$31=0,,(K23/$K$31))</f>
        <v>0.1527575715156122</v>
      </c>
      <c r="M23" s="6"/>
      <c r="N23" s="6"/>
    </row>
    <row r="24" spans="1:14" x14ac:dyDescent="0.25">
      <c r="A24" s="1"/>
      <c r="B24" s="6"/>
      <c r="C24" s="27" t="s">
        <v>31</v>
      </c>
      <c r="D24" s="90">
        <v>53179.808362600001</v>
      </c>
      <c r="E24" s="35">
        <f t="shared" ref="E24:E30" si="0">IF($D$30=0,,(D24/$D$30))</f>
        <v>0.25829893303997647</v>
      </c>
      <c r="F24" s="90">
        <v>617063.99</v>
      </c>
      <c r="G24" s="6"/>
      <c r="H24" s="6"/>
      <c r="I24" s="74" t="s">
        <v>63</v>
      </c>
      <c r="J24" s="74"/>
      <c r="K24" s="105">
        <v>18345.601419820006</v>
      </c>
      <c r="L24" s="35">
        <f t="shared" ref="L24:L31" si="1">IF($K$31=0,,(K24/$K$31))</f>
        <v>8.9106174290931733E-2</v>
      </c>
      <c r="M24" s="6"/>
      <c r="N24" s="6"/>
    </row>
    <row r="25" spans="1:14" x14ac:dyDescent="0.25">
      <c r="A25" s="1"/>
      <c r="B25" s="6"/>
      <c r="C25" s="27" t="s">
        <v>32</v>
      </c>
      <c r="D25" s="23"/>
      <c r="E25" s="35">
        <f t="shared" si="0"/>
        <v>0</v>
      </c>
      <c r="F25" s="75"/>
      <c r="G25" s="6"/>
      <c r="H25" s="6"/>
      <c r="I25" s="74" t="s">
        <v>64</v>
      </c>
      <c r="J25" s="74"/>
      <c r="K25" s="105">
        <v>7349.4506203900064</v>
      </c>
      <c r="L25" s="35">
        <f t="shared" si="1"/>
        <v>3.5696917911644754E-2</v>
      </c>
      <c r="M25" s="6"/>
      <c r="N25" s="6"/>
    </row>
    <row r="26" spans="1:14" x14ac:dyDescent="0.25">
      <c r="A26" s="1"/>
      <c r="B26" s="6"/>
      <c r="C26" s="27" t="s">
        <v>62</v>
      </c>
      <c r="D26" s="23"/>
      <c r="E26" s="35">
        <f t="shared" si="0"/>
        <v>0</v>
      </c>
      <c r="F26" s="75"/>
      <c r="G26" s="6"/>
      <c r="H26" s="6"/>
      <c r="I26" s="74" t="s">
        <v>56</v>
      </c>
      <c r="J26" s="74"/>
      <c r="K26" s="105">
        <v>21317.702343530003</v>
      </c>
      <c r="L26" s="35">
        <f t="shared" si="1"/>
        <v>0.10354192577478472</v>
      </c>
      <c r="M26" s="6"/>
      <c r="N26" s="6"/>
    </row>
    <row r="27" spans="1:14" x14ac:dyDescent="0.25">
      <c r="A27" s="1"/>
      <c r="B27" s="6"/>
      <c r="C27" s="27" t="s">
        <v>33</v>
      </c>
      <c r="D27" s="23"/>
      <c r="E27" s="35">
        <f t="shared" si="0"/>
        <v>0</v>
      </c>
      <c r="F27" s="75"/>
      <c r="G27" s="6"/>
      <c r="H27" s="6"/>
      <c r="I27" s="74" t="s">
        <v>57</v>
      </c>
      <c r="J27" s="74"/>
      <c r="K27" s="105">
        <v>48768.670350430046</v>
      </c>
      <c r="L27" s="35">
        <f t="shared" si="1"/>
        <v>0.23687365383876577</v>
      </c>
      <c r="M27" s="6"/>
      <c r="N27" s="6"/>
    </row>
    <row r="28" spans="1:14" x14ac:dyDescent="0.25">
      <c r="A28" s="1"/>
      <c r="B28" s="6"/>
      <c r="C28" s="27" t="s">
        <v>34</v>
      </c>
      <c r="D28" s="23"/>
      <c r="E28" s="35">
        <f t="shared" si="0"/>
        <v>0</v>
      </c>
      <c r="F28" s="75"/>
      <c r="G28" s="6"/>
      <c r="H28" s="6"/>
      <c r="I28" s="74" t="s">
        <v>58</v>
      </c>
      <c r="J28" s="74"/>
      <c r="K28" s="105">
        <v>31402.951223099975</v>
      </c>
      <c r="L28" s="35">
        <f t="shared" si="1"/>
        <v>0.15252685267173038</v>
      </c>
      <c r="M28" s="6"/>
      <c r="N28" s="6"/>
    </row>
    <row r="29" spans="1:14" x14ac:dyDescent="0.25">
      <c r="A29" s="1"/>
      <c r="B29" s="6"/>
      <c r="C29" s="27" t="s">
        <v>35</v>
      </c>
      <c r="D29" s="23"/>
      <c r="E29" s="35">
        <f t="shared" si="0"/>
        <v>0</v>
      </c>
      <c r="F29" s="75"/>
      <c r="G29" s="6"/>
      <c r="H29" s="6"/>
      <c r="I29" s="74" t="s">
        <v>59</v>
      </c>
      <c r="J29" s="74"/>
      <c r="K29" s="105">
        <v>47249.910135930011</v>
      </c>
      <c r="L29" s="35">
        <f t="shared" si="1"/>
        <v>0.22949690399653025</v>
      </c>
      <c r="M29" s="6"/>
      <c r="N29" s="6"/>
    </row>
    <row r="30" spans="1:14" x14ac:dyDescent="0.25">
      <c r="A30" s="1"/>
      <c r="B30" s="6"/>
      <c r="C30" s="26" t="s">
        <v>46</v>
      </c>
      <c r="D30" s="79">
        <f>SUM(D23:D29)</f>
        <v>205884.73880521004</v>
      </c>
      <c r="E30" s="43">
        <f t="shared" si="0"/>
        <v>1</v>
      </c>
      <c r="F30" s="6"/>
      <c r="G30" s="6"/>
      <c r="H30" s="6"/>
      <c r="I30" s="31" t="s">
        <v>40</v>
      </c>
      <c r="J30" s="31"/>
      <c r="K30" s="105">
        <v>0</v>
      </c>
      <c r="L30" s="35">
        <f t="shared" si="1"/>
        <v>0</v>
      </c>
      <c r="M30" s="6"/>
      <c r="N30" s="6"/>
    </row>
    <row r="31" spans="1:14" x14ac:dyDescent="0.25">
      <c r="A31" s="1"/>
      <c r="B31" s="6"/>
      <c r="C31" s="6"/>
      <c r="D31" s="6"/>
      <c r="E31" s="6"/>
      <c r="F31" s="6"/>
      <c r="G31" s="6"/>
      <c r="H31" s="6"/>
      <c r="I31" s="32" t="s">
        <v>46</v>
      </c>
      <c r="J31" s="33"/>
      <c r="K31" s="98">
        <f>SUM(K23:K30)</f>
        <v>205884.7388052101</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0">
        <v>151362.18118786998</v>
      </c>
      <c r="E34" s="35">
        <f>IF($D$36=0,,(D34/$D$36))</f>
        <v>0.73517921758676608</v>
      </c>
      <c r="F34" s="6"/>
      <c r="G34" s="6"/>
      <c r="H34" s="6"/>
      <c r="I34" s="12" t="s">
        <v>38</v>
      </c>
      <c r="J34" s="12"/>
      <c r="K34" s="90">
        <v>104450.67898026</v>
      </c>
      <c r="L34" s="96">
        <f>IF($K$36=0,,(K34/$K$36))</f>
        <v>0.5073259901780951</v>
      </c>
      <c r="M34" s="7"/>
      <c r="N34" s="6"/>
    </row>
    <row r="35" spans="1:16" x14ac:dyDescent="0.25">
      <c r="A35" s="1"/>
      <c r="B35" s="6"/>
      <c r="C35" s="27" t="s">
        <v>11</v>
      </c>
      <c r="D35" s="90">
        <v>54522.557617339997</v>
      </c>
      <c r="E35" s="35">
        <f>IF($D$36=0,,(D35/$D$36))</f>
        <v>0.26482078241323387</v>
      </c>
      <c r="F35" s="6"/>
      <c r="G35" s="6"/>
      <c r="H35" s="6"/>
      <c r="I35" s="31" t="s">
        <v>39</v>
      </c>
      <c r="J35" s="31"/>
      <c r="K35" s="105">
        <v>101434.05983155001</v>
      </c>
      <c r="L35" s="96">
        <f>IF($K$36=0,,(K35/$K$36))</f>
        <v>0.4926740098219049</v>
      </c>
      <c r="M35" s="6"/>
      <c r="N35" s="6"/>
    </row>
    <row r="36" spans="1:16" x14ac:dyDescent="0.25">
      <c r="A36" s="1"/>
      <c r="B36" s="6"/>
      <c r="C36" s="26" t="s">
        <v>46</v>
      </c>
      <c r="D36" s="30">
        <f>SUM(D34:D35)</f>
        <v>205884.73880520999</v>
      </c>
      <c r="E36" s="43">
        <f>IF($D$36=0,,(D36/$D$36))</f>
        <v>1</v>
      </c>
      <c r="F36" s="6"/>
      <c r="G36" s="6"/>
      <c r="H36" s="6"/>
      <c r="I36" s="32" t="s">
        <v>46</v>
      </c>
      <c r="J36" s="33"/>
      <c r="K36" s="99">
        <f>SUM(K34:K35)</f>
        <v>205884.73881181001</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104">
        <v>6.916666666666667</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7"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0">
        <v>41430.242294965698</v>
      </c>
      <c r="E41" s="90">
        <v>38466.251561382298</v>
      </c>
      <c r="F41" s="90">
        <v>34989.905863248801</v>
      </c>
      <c r="G41" s="90">
        <v>31024.871541343899</v>
      </c>
      <c r="H41" s="90">
        <v>26057.5252622564</v>
      </c>
      <c r="I41" s="90">
        <v>19120.012195612999</v>
      </c>
      <c r="J41" s="90">
        <v>11237.211194449699</v>
      </c>
      <c r="K41" s="90">
        <v>3558.7188985501707</v>
      </c>
      <c r="L41" s="90">
        <v>0</v>
      </c>
      <c r="M41" s="94">
        <f>SUM(D41:L41)</f>
        <v>205884.73881180995</v>
      </c>
      <c r="N41" s="6" t="s">
        <v>165</v>
      </c>
    </row>
    <row r="42" spans="1:16" x14ac:dyDescent="0.25">
      <c r="A42" s="1"/>
      <c r="B42" s="6"/>
      <c r="C42" s="74" t="s">
        <v>80</v>
      </c>
      <c r="D42" s="35">
        <f>IF($M$41=0,,(D41/$M$41))</f>
        <v>0.20123027347274747</v>
      </c>
      <c r="E42" s="35">
        <f t="shared" ref="E42:M42" si="2">IF($M$41=0,,(E41/$M$41))</f>
        <v>0.18683391388490714</v>
      </c>
      <c r="F42" s="35">
        <f t="shared" si="2"/>
        <v>0.16994900187930642</v>
      </c>
      <c r="G42" s="35">
        <f t="shared" si="2"/>
        <v>0.15069048692191969</v>
      </c>
      <c r="H42" s="35">
        <f t="shared" si="2"/>
        <v>0.12656365601762459</v>
      </c>
      <c r="I42" s="35">
        <f t="shared" si="2"/>
        <v>9.2867554467403968E-2</v>
      </c>
      <c r="J42" s="35">
        <f t="shared" si="2"/>
        <v>5.4580107584958654E-2</v>
      </c>
      <c r="K42" s="35">
        <f t="shared" si="2"/>
        <v>1.728500577113215E-2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161</v>
      </c>
      <c r="M44" s="29" t="s">
        <v>46</v>
      </c>
      <c r="N44" s="6"/>
    </row>
    <row r="45" spans="1:16" x14ac:dyDescent="0.25">
      <c r="A45" s="1"/>
      <c r="B45" s="6"/>
      <c r="C45" s="12" t="s">
        <v>54</v>
      </c>
      <c r="D45" s="90">
        <v>139205.83488937959</v>
      </c>
      <c r="E45" s="90">
        <v>32823.902653450037</v>
      </c>
      <c r="F45" s="90">
        <v>21855.278318930028</v>
      </c>
      <c r="G45" s="90">
        <v>8419.3029146300087</v>
      </c>
      <c r="H45" s="90">
        <v>2341.6267928800007</v>
      </c>
      <c r="I45" s="90">
        <v>740.95200246000002</v>
      </c>
      <c r="J45" s="90">
        <v>216.86013871</v>
      </c>
      <c r="K45" s="90">
        <v>146.76772630000002</v>
      </c>
      <c r="L45" s="90">
        <v>134.21337546999999</v>
      </c>
      <c r="M45" s="24">
        <f>SUM(D45:L45)</f>
        <v>205884.73881220966</v>
      </c>
      <c r="N45" s="6"/>
    </row>
    <row r="46" spans="1:16" x14ac:dyDescent="0.25">
      <c r="A46" s="1"/>
      <c r="B46" s="6"/>
      <c r="C46" s="12" t="s">
        <v>80</v>
      </c>
      <c r="D46" s="35">
        <f>IF($M$45=0,,(D45/$M$45))</f>
        <v>0.67613479120640974</v>
      </c>
      <c r="E46" s="35">
        <f t="shared" ref="E46:L46" si="3">IF($M$45=0,,(E45/$M$45))</f>
        <v>0.15942853677653679</v>
      </c>
      <c r="F46" s="35">
        <f t="shared" si="3"/>
        <v>0.10615297882211917</v>
      </c>
      <c r="G46" s="35">
        <f t="shared" si="3"/>
        <v>4.0893283121433165E-2</v>
      </c>
      <c r="H46" s="35">
        <f t="shared" si="3"/>
        <v>1.1373484049324468E-2</v>
      </c>
      <c r="I46" s="35">
        <f t="shared" si="3"/>
        <v>3.5988680206930379E-3</v>
      </c>
      <c r="J46" s="35">
        <f t="shared" si="3"/>
        <v>1.0533084674517869E-3</v>
      </c>
      <c r="K46" s="35">
        <f t="shared" si="3"/>
        <v>7.1286355242614128E-4</v>
      </c>
      <c r="L46" s="35">
        <f t="shared" si="3"/>
        <v>6.518859836057003E-4</v>
      </c>
      <c r="M46" s="43">
        <f>IF($M$41=0,,(M45/$M$41))</f>
        <v>1.0000000000019413</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97" t="s">
        <v>165</v>
      </c>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0">
        <v>41387.211845090009</v>
      </c>
      <c r="E53" s="90">
        <v>29660.09240585006</v>
      </c>
      <c r="F53" s="90">
        <v>24611.343402280032</v>
      </c>
      <c r="G53" s="90">
        <v>35734.774196460014</v>
      </c>
      <c r="H53" s="90">
        <v>74491.316955529968</v>
      </c>
      <c r="I53" s="95">
        <f>SUM(D53:H53)</f>
        <v>205884.7388052101</v>
      </c>
      <c r="J53" s="7"/>
      <c r="K53" s="6"/>
      <c r="L53" s="6"/>
      <c r="M53" s="6"/>
      <c r="N53" s="6"/>
    </row>
    <row r="54" spans="1:14" x14ac:dyDescent="0.25">
      <c r="A54" s="1"/>
      <c r="B54" s="6"/>
      <c r="C54" s="74" t="s">
        <v>80</v>
      </c>
      <c r="D54" s="35">
        <f>IF($I$53=0,,(D53/$I$53))</f>
        <v>0.20102127085896795</v>
      </c>
      <c r="E54" s="35">
        <f t="shared" ref="E54:I54" si="4">IF($I$53=0,,(E53/$I$53))</f>
        <v>0.14406163651552537</v>
      </c>
      <c r="F54" s="35">
        <f t="shared" si="4"/>
        <v>0.11953942553053971</v>
      </c>
      <c r="G54" s="35">
        <f t="shared" si="4"/>
        <v>0.17356689186306853</v>
      </c>
      <c r="H54" s="35">
        <f t="shared" si="4"/>
        <v>0.36181077523189831</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156</v>
      </c>
      <c r="D57" s="34" t="s">
        <v>73</v>
      </c>
      <c r="E57" s="34" t="s">
        <v>12</v>
      </c>
      <c r="F57" s="34" t="s">
        <v>84</v>
      </c>
      <c r="G57" s="34" t="s">
        <v>85</v>
      </c>
      <c r="H57" s="34" t="s">
        <v>46</v>
      </c>
      <c r="I57" s="6"/>
      <c r="J57" s="6"/>
      <c r="K57" s="6"/>
      <c r="L57" s="6"/>
      <c r="M57" s="6"/>
      <c r="N57" s="6"/>
    </row>
    <row r="58" spans="1:14" x14ac:dyDescent="0.25">
      <c r="A58" s="1"/>
      <c r="B58" s="6"/>
      <c r="C58" s="12" t="s">
        <v>54</v>
      </c>
      <c r="D58" s="90">
        <v>0.76783266999999999</v>
      </c>
      <c r="E58" s="23">
        <v>0</v>
      </c>
      <c r="F58" s="23">
        <v>0</v>
      </c>
      <c r="G58" s="23">
        <v>0</v>
      </c>
      <c r="H58" s="30">
        <f>SUM(D58:G58)</f>
        <v>0.76783266999999999</v>
      </c>
      <c r="I58" s="6"/>
      <c r="J58" s="6"/>
      <c r="K58" s="6"/>
      <c r="L58" s="6"/>
      <c r="M58" s="6"/>
      <c r="N58" s="6"/>
    </row>
    <row r="59" spans="1:14" x14ac:dyDescent="0.25">
      <c r="A59" s="1"/>
      <c r="B59" s="6"/>
      <c r="C59" s="12" t="s">
        <v>81</v>
      </c>
      <c r="D59" s="44">
        <f>IF($M$41=0,,(D58/$M$41))</f>
        <v>3.7294297500206735E-6</v>
      </c>
      <c r="E59" s="44">
        <f>IF($M$41=0,,(E58/$M$41))</f>
        <v>0</v>
      </c>
      <c r="F59" s="44">
        <f>IF($M$41=0,,(F58/$M$41))</f>
        <v>0</v>
      </c>
      <c r="G59" s="44">
        <f>IF($M$41=0,,(G58/$M$41))</f>
        <v>0</v>
      </c>
      <c r="H59" s="45">
        <f>IF($M$41=0,,(H58/$M$41))</f>
        <v>3.7294297500206735E-6</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6">
        <v>0.3342</v>
      </c>
      <c r="E64" s="78"/>
      <c r="F64" s="6"/>
      <c r="G64" s="6"/>
      <c r="H64" s="6"/>
      <c r="I64" s="6"/>
      <c r="J64" s="6"/>
      <c r="K64" s="6"/>
      <c r="L64" s="6"/>
      <c r="M64" s="6"/>
      <c r="N64" s="6"/>
    </row>
    <row r="65" spans="1:14" x14ac:dyDescent="0.25">
      <c r="A65" s="1"/>
      <c r="B65" s="6"/>
      <c r="C65" s="74" t="s">
        <v>101</v>
      </c>
      <c r="D65" s="106">
        <v>0.57999999999999996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0">
        <v>11315</v>
      </c>
      <c r="E71" s="71">
        <v>43370</v>
      </c>
      <c r="F71" s="76">
        <v>2.5000000000000001E-2</v>
      </c>
      <c r="G71" s="37" t="s">
        <v>11</v>
      </c>
      <c r="H71" s="36" t="s">
        <v>152</v>
      </c>
      <c r="I71" s="71">
        <v>43635</v>
      </c>
      <c r="J71" s="71">
        <v>43635</v>
      </c>
      <c r="K71" s="6"/>
      <c r="L71" s="6"/>
      <c r="M71" s="6"/>
      <c r="N71" s="6"/>
    </row>
    <row r="72" spans="1:14" x14ac:dyDescent="0.25">
      <c r="A72" s="1"/>
      <c r="B72" s="6"/>
      <c r="C72" s="73" t="s">
        <v>147</v>
      </c>
      <c r="D72" s="90">
        <v>22065</v>
      </c>
      <c r="E72" s="71">
        <v>42438</v>
      </c>
      <c r="F72" s="76">
        <v>3.2500000000000001E-2</v>
      </c>
      <c r="G72" s="37" t="s">
        <v>11</v>
      </c>
      <c r="H72" s="36" t="s">
        <v>152</v>
      </c>
      <c r="I72" s="71">
        <v>44090</v>
      </c>
      <c r="J72" s="71">
        <v>44090</v>
      </c>
      <c r="K72" s="6"/>
      <c r="L72" s="6"/>
      <c r="M72" s="6"/>
      <c r="N72" s="6"/>
    </row>
    <row r="73" spans="1:14" x14ac:dyDescent="0.25">
      <c r="A73" s="1"/>
      <c r="B73" s="6"/>
      <c r="C73" s="89" t="s">
        <v>148</v>
      </c>
      <c r="D73" s="105">
        <v>18810</v>
      </c>
      <c r="E73" s="86">
        <v>42964</v>
      </c>
      <c r="F73" s="87">
        <v>1.7500000000000002E-2</v>
      </c>
      <c r="G73" s="88" t="s">
        <v>11</v>
      </c>
      <c r="H73" s="85" t="s">
        <v>152</v>
      </c>
      <c r="I73" s="86">
        <v>44454</v>
      </c>
      <c r="J73" s="86">
        <v>44454</v>
      </c>
      <c r="K73" s="6"/>
      <c r="L73" s="6"/>
      <c r="M73" s="6"/>
      <c r="N73" s="6"/>
    </row>
    <row r="74" spans="1:14" x14ac:dyDescent="0.25">
      <c r="A74" s="1"/>
      <c r="B74" s="6"/>
      <c r="C74" s="73" t="s">
        <v>149</v>
      </c>
      <c r="D74" s="90">
        <v>29012</v>
      </c>
      <c r="E74" s="71">
        <v>43305</v>
      </c>
      <c r="F74" s="76">
        <v>2.2499999999999999E-2</v>
      </c>
      <c r="G74" s="37" t="s">
        <v>11</v>
      </c>
      <c r="H74" s="36" t="s">
        <v>152</v>
      </c>
      <c r="I74" s="71">
        <v>44825</v>
      </c>
      <c r="J74" s="71">
        <v>44825</v>
      </c>
      <c r="K74" s="6"/>
      <c r="L74" s="6"/>
      <c r="M74" s="6"/>
      <c r="N74" s="6"/>
    </row>
    <row r="75" spans="1:14" x14ac:dyDescent="0.25">
      <c r="A75" s="1"/>
      <c r="B75" s="6"/>
      <c r="C75" s="73" t="s">
        <v>157</v>
      </c>
      <c r="D75" s="90">
        <v>25765</v>
      </c>
      <c r="E75" s="71">
        <v>43294</v>
      </c>
      <c r="F75" s="76">
        <v>1.2500000000000001E-2</v>
      </c>
      <c r="G75" s="37" t="s">
        <v>11</v>
      </c>
      <c r="H75" s="36" t="s">
        <v>152</v>
      </c>
      <c r="I75" s="71">
        <v>45189</v>
      </c>
      <c r="J75" s="71">
        <v>45189</v>
      </c>
      <c r="K75" s="6"/>
      <c r="L75" s="6"/>
      <c r="M75" s="6"/>
      <c r="N75" s="6"/>
    </row>
    <row r="76" spans="1:14" x14ac:dyDescent="0.25">
      <c r="A76" s="1"/>
      <c r="B76" s="6"/>
      <c r="C76" s="73" t="s">
        <v>160</v>
      </c>
      <c r="D76" s="90">
        <v>9300</v>
      </c>
      <c r="E76" s="71">
        <v>43361</v>
      </c>
      <c r="F76" s="76">
        <v>1.4999999999999999E-2</v>
      </c>
      <c r="G76" s="37" t="s">
        <v>11</v>
      </c>
      <c r="H76" s="36" t="s">
        <v>152</v>
      </c>
      <c r="I76" s="71">
        <v>45553</v>
      </c>
      <c r="J76" s="71">
        <v>45553</v>
      </c>
      <c r="K76" s="6"/>
      <c r="L76" s="6"/>
      <c r="M76" s="6"/>
      <c r="N76" s="6"/>
    </row>
    <row r="77" spans="1:14" x14ac:dyDescent="0.25">
      <c r="A77" s="1"/>
      <c r="B77" s="6"/>
      <c r="C77" s="73" t="s">
        <v>167</v>
      </c>
      <c r="D77" s="90">
        <v>3700</v>
      </c>
      <c r="E77" s="71">
        <v>43361</v>
      </c>
      <c r="F77" s="76">
        <v>1.2500000000000001E-2</v>
      </c>
      <c r="G77" s="37" t="s">
        <v>11</v>
      </c>
      <c r="H77" s="36" t="s">
        <v>152</v>
      </c>
      <c r="I77" s="71">
        <v>45917</v>
      </c>
      <c r="J77" s="71">
        <v>45917</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158</v>
      </c>
      <c r="D81" s="90">
        <v>4281.75</v>
      </c>
      <c r="E81" s="36" t="s">
        <v>89</v>
      </c>
      <c r="F81" s="71">
        <v>41393</v>
      </c>
      <c r="G81" s="76">
        <v>1.125E-2</v>
      </c>
      <c r="H81" s="37" t="s">
        <v>11</v>
      </c>
      <c r="I81" s="36" t="s">
        <v>152</v>
      </c>
      <c r="J81" s="71">
        <v>43958</v>
      </c>
      <c r="K81" s="71">
        <v>43958</v>
      </c>
      <c r="L81" s="6"/>
      <c r="M81" s="6"/>
      <c r="N81" s="6"/>
    </row>
    <row r="82" spans="1:14" x14ac:dyDescent="0.25">
      <c r="A82" s="1"/>
      <c r="B82" s="6"/>
      <c r="C82" s="73" t="s">
        <v>150</v>
      </c>
      <c r="D82" s="90">
        <v>4436.75</v>
      </c>
      <c r="E82" s="36" t="s">
        <v>89</v>
      </c>
      <c r="F82" s="71">
        <v>41709</v>
      </c>
      <c r="G82" s="76">
        <v>1.4999999999999999E-2</v>
      </c>
      <c r="H82" s="37" t="s">
        <v>11</v>
      </c>
      <c r="I82" s="36" t="s">
        <v>152</v>
      </c>
      <c r="J82" s="71">
        <v>44273</v>
      </c>
      <c r="K82" s="71">
        <v>44273</v>
      </c>
      <c r="L82" s="6"/>
      <c r="M82" s="6"/>
      <c r="N82" s="6"/>
    </row>
    <row r="83" spans="1:14" x14ac:dyDescent="0.25">
      <c r="A83" s="1"/>
      <c r="B83" s="6"/>
      <c r="C83" s="74" t="s">
        <v>151</v>
      </c>
      <c r="D83" s="90">
        <v>4635.5</v>
      </c>
      <c r="E83" s="36" t="s">
        <v>89</v>
      </c>
      <c r="F83" s="71">
        <v>42110</v>
      </c>
      <c r="G83" s="76">
        <v>2.5000000000000001E-3</v>
      </c>
      <c r="H83" s="37" t="s">
        <v>11</v>
      </c>
      <c r="I83" s="36" t="s">
        <v>152</v>
      </c>
      <c r="J83" s="71">
        <v>44673</v>
      </c>
      <c r="K83" s="71">
        <v>44673</v>
      </c>
      <c r="L83" s="6"/>
      <c r="M83" s="6"/>
      <c r="N83" s="6"/>
    </row>
    <row r="84" spans="1:14" x14ac:dyDescent="0.25">
      <c r="A84" s="1"/>
      <c r="B84" s="6"/>
      <c r="C84" s="74" t="s">
        <v>153</v>
      </c>
      <c r="D84" s="90">
        <v>4632.5</v>
      </c>
      <c r="E84" s="36" t="s">
        <v>89</v>
      </c>
      <c r="F84" s="71">
        <v>42465</v>
      </c>
      <c r="G84" s="76">
        <v>2.5000000000000001E-3</v>
      </c>
      <c r="H84" s="37" t="s">
        <v>11</v>
      </c>
      <c r="I84" s="36" t="s">
        <v>154</v>
      </c>
      <c r="J84" s="71">
        <v>45028</v>
      </c>
      <c r="K84" s="71">
        <v>45028</v>
      </c>
      <c r="L84" s="6"/>
      <c r="M84" s="6"/>
      <c r="N84" s="6"/>
    </row>
    <row r="85" spans="1:14" x14ac:dyDescent="0.25">
      <c r="A85" s="1"/>
      <c r="B85" s="6"/>
      <c r="C85" s="74" t="s">
        <v>159</v>
      </c>
      <c r="D85" s="90">
        <v>4768.5</v>
      </c>
      <c r="E85" s="36" t="s">
        <v>89</v>
      </c>
      <c r="F85" s="71">
        <v>42801</v>
      </c>
      <c r="G85" s="76">
        <v>3.7499999999999999E-3</v>
      </c>
      <c r="H85" s="37" t="s">
        <v>11</v>
      </c>
      <c r="I85" s="36" t="s">
        <v>154</v>
      </c>
      <c r="J85" s="71">
        <v>45365</v>
      </c>
      <c r="K85" s="71">
        <v>45365</v>
      </c>
      <c r="L85" s="6"/>
      <c r="M85" s="6"/>
      <c r="N85" s="6"/>
    </row>
    <row r="86" spans="1:14" x14ac:dyDescent="0.25">
      <c r="A86" s="1"/>
      <c r="B86" s="6"/>
      <c r="C86" s="74" t="s">
        <v>166</v>
      </c>
      <c r="D86" s="90">
        <v>5032</v>
      </c>
      <c r="E86" s="36" t="s">
        <v>89</v>
      </c>
      <c r="F86" s="71">
        <v>43179</v>
      </c>
      <c r="G86" s="76">
        <v>6.2500000000000003E-3</v>
      </c>
      <c r="H86" s="37" t="s">
        <v>11</v>
      </c>
      <c r="I86" s="36" t="s">
        <v>154</v>
      </c>
      <c r="J86" s="71">
        <v>45743</v>
      </c>
      <c r="K86" s="71">
        <v>45743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9" t="s">
        <v>55</v>
      </c>
      <c r="E88" s="6"/>
      <c r="F88" s="6"/>
      <c r="G88" s="6"/>
      <c r="H88" s="10"/>
      <c r="I88" s="6"/>
      <c r="J88" s="6"/>
      <c r="K88" s="6"/>
      <c r="L88" s="6"/>
      <c r="M88" s="6"/>
      <c r="N88" s="6"/>
    </row>
    <row r="89" spans="1:14" x14ac:dyDescent="0.25">
      <c r="A89" s="1"/>
      <c r="B89" s="6"/>
      <c r="C89" s="12" t="s">
        <v>21</v>
      </c>
      <c r="D89" s="107">
        <v>13832.315000372852</v>
      </c>
      <c r="E89" s="6"/>
      <c r="F89" s="6"/>
      <c r="G89" s="6"/>
      <c r="H89" s="7"/>
      <c r="I89" s="6"/>
      <c r="J89" s="6"/>
      <c r="K89" s="6"/>
      <c r="L89" s="6"/>
      <c r="M89" s="6"/>
      <c r="N89" s="6"/>
    </row>
    <row r="90" spans="1:14" x14ac:dyDescent="0.25">
      <c r="A90" s="1"/>
      <c r="B90" s="6"/>
      <c r="C90" s="12" t="s">
        <v>22</v>
      </c>
      <c r="D90" s="108">
        <f>SUM(D71:D77)+SUM(D81:D86)+D89+D91</f>
        <v>161644.53727037285</v>
      </c>
      <c r="E90" s="7"/>
      <c r="F90" s="7"/>
      <c r="G90" s="7"/>
      <c r="H90" s="6"/>
      <c r="I90" s="7"/>
      <c r="J90" s="6"/>
      <c r="K90" s="6"/>
      <c r="L90" s="6"/>
      <c r="M90" s="6"/>
      <c r="N90" s="6"/>
    </row>
    <row r="91" spans="1:14" x14ac:dyDescent="0.25">
      <c r="A91" s="1"/>
      <c r="B91" s="6"/>
      <c r="C91" s="12" t="s">
        <v>60</v>
      </c>
      <c r="D91" s="90">
        <v>58.222270000000002</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8" t="s">
        <v>102</v>
      </c>
      <c r="D93" s="34">
        <v>2018</v>
      </c>
      <c r="E93" s="34">
        <v>2019</v>
      </c>
      <c r="F93" s="34">
        <v>2020</v>
      </c>
      <c r="G93" s="34">
        <v>2021</v>
      </c>
      <c r="H93" s="34">
        <v>2022</v>
      </c>
      <c r="I93" s="34" t="s">
        <v>162</v>
      </c>
      <c r="J93" s="34" t="s">
        <v>163</v>
      </c>
      <c r="K93" s="34" t="s">
        <v>164</v>
      </c>
      <c r="L93" s="34" t="s">
        <v>46</v>
      </c>
      <c r="M93" s="6"/>
      <c r="N93" s="6"/>
    </row>
    <row r="94" spans="1:14" x14ac:dyDescent="0.25">
      <c r="A94" s="1"/>
      <c r="B94" s="6"/>
      <c r="C94" s="12" t="s">
        <v>23</v>
      </c>
      <c r="D94" s="90">
        <v>1931.22227</v>
      </c>
      <c r="E94" s="90">
        <v>12610.350000372879</v>
      </c>
      <c r="F94" s="90">
        <v>27482.49</v>
      </c>
      <c r="G94" s="90">
        <v>24089.25</v>
      </c>
      <c r="H94" s="90">
        <v>34197.25</v>
      </c>
      <c r="I94" s="90">
        <v>59653.974999999984</v>
      </c>
      <c r="J94" s="90">
        <v>1680</v>
      </c>
      <c r="K94" s="90">
        <v>0</v>
      </c>
      <c r="L94" s="30">
        <f>SUM(D94:K94)</f>
        <v>161644.53727037285</v>
      </c>
      <c r="M94" s="6"/>
      <c r="N94" s="6"/>
    </row>
    <row r="95" spans="1:14" x14ac:dyDescent="0.25">
      <c r="A95" s="1"/>
      <c r="B95" s="6"/>
      <c r="C95" s="12" t="s">
        <v>82</v>
      </c>
      <c r="D95" s="35">
        <f>IF($L$94=0,,(D94/$L$94))</f>
        <v>1.1947340149019473E-2</v>
      </c>
      <c r="E95" s="35">
        <f t="shared" ref="E95:L95" si="5">IF($L$94=0,,(E94/$L$94))</f>
        <v>7.8012843572191515E-2</v>
      </c>
      <c r="F95" s="35">
        <f t="shared" si="5"/>
        <v>0.17001805606354475</v>
      </c>
      <c r="G95" s="35">
        <f t="shared" si="5"/>
        <v>0.14902606921820932</v>
      </c>
      <c r="H95" s="35">
        <f t="shared" si="5"/>
        <v>0.21155834015473327</v>
      </c>
      <c r="I95" s="35">
        <f t="shared" si="5"/>
        <v>0.36904417561739472</v>
      </c>
      <c r="J95" s="35">
        <f t="shared" si="5"/>
        <v>1.039317522490703E-2</v>
      </c>
      <c r="K95" s="35">
        <f t="shared" si="5"/>
        <v>0</v>
      </c>
      <c r="L95" s="43">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8" t="s">
        <v>24</v>
      </c>
      <c r="D97" s="29" t="s">
        <v>55</v>
      </c>
      <c r="E97" s="29" t="s">
        <v>83</v>
      </c>
      <c r="F97" s="9"/>
      <c r="G97" s="9"/>
      <c r="H97" s="9"/>
      <c r="I97" s="9"/>
      <c r="J97" s="9"/>
      <c r="K97" s="9"/>
      <c r="L97" s="9"/>
      <c r="M97" s="9"/>
      <c r="N97" s="6"/>
    </row>
    <row r="98" spans="1:14" x14ac:dyDescent="0.25">
      <c r="A98" s="1"/>
      <c r="B98" s="6"/>
      <c r="C98" s="12" t="s">
        <v>11</v>
      </c>
      <c r="D98" s="90">
        <v>157436.74727037287</v>
      </c>
      <c r="E98" s="35">
        <f>IF($D$100=0,,(D98/$D$100))</f>
        <v>0.97396886977404074</v>
      </c>
      <c r="F98" s="6"/>
      <c r="G98" s="6"/>
      <c r="H98" s="6"/>
      <c r="I98" s="6"/>
      <c r="J98" s="6"/>
      <c r="K98" s="6"/>
      <c r="L98" s="6"/>
      <c r="M98" s="6"/>
      <c r="N98" s="6"/>
    </row>
    <row r="99" spans="1:14" x14ac:dyDescent="0.25">
      <c r="A99" s="1"/>
      <c r="B99" s="6"/>
      <c r="C99" s="12" t="s">
        <v>37</v>
      </c>
      <c r="D99" s="90">
        <v>4207.79</v>
      </c>
      <c r="E99" s="35">
        <f>IF($D$100=0,,(D99/$D$100))</f>
        <v>2.6031130225959251E-2</v>
      </c>
      <c r="F99" s="6"/>
      <c r="G99" s="6"/>
      <c r="H99" s="6"/>
      <c r="I99" s="6"/>
      <c r="J99" s="7"/>
      <c r="K99" s="6"/>
      <c r="L99" s="6"/>
      <c r="M99" s="6"/>
      <c r="N99" s="6"/>
    </row>
    <row r="100" spans="1:14" x14ac:dyDescent="0.25">
      <c r="A100" s="1"/>
      <c r="B100" s="6"/>
      <c r="C100" s="21" t="s">
        <v>46</v>
      </c>
      <c r="D100" s="30">
        <f>SUM(D98:D99)</f>
        <v>161644.53727037288</v>
      </c>
      <c r="E100" s="43">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40" t="s">
        <v>96</v>
      </c>
      <c r="D102" s="2"/>
      <c r="E102" s="2"/>
      <c r="F102" s="2"/>
      <c r="G102" s="2"/>
      <c r="H102" s="2"/>
      <c r="I102" s="2"/>
      <c r="J102" s="2"/>
      <c r="K102" s="2"/>
      <c r="L102" s="2"/>
      <c r="M102" s="2"/>
      <c r="N102" s="6"/>
    </row>
    <row r="103" spans="1:14" x14ac:dyDescent="0.25">
      <c r="A103" s="1"/>
      <c r="B103" s="6"/>
      <c r="C103" s="6"/>
      <c r="D103" s="46"/>
      <c r="E103" s="6"/>
      <c r="F103" s="6"/>
      <c r="G103" s="6"/>
      <c r="H103" s="6"/>
      <c r="I103" s="6"/>
      <c r="J103" s="6"/>
      <c r="K103" s="6"/>
      <c r="L103" s="6"/>
      <c r="M103" s="6"/>
      <c r="N103" s="6"/>
    </row>
    <row r="104" spans="1:14" ht="30" x14ac:dyDescent="0.25">
      <c r="B104" s="6"/>
      <c r="C104" s="62" t="s">
        <v>92</v>
      </c>
      <c r="D104" s="63" t="s">
        <v>86</v>
      </c>
      <c r="E104" s="29" t="s">
        <v>87</v>
      </c>
      <c r="F104" s="6"/>
      <c r="G104" s="6"/>
      <c r="H104" s="6"/>
      <c r="I104" s="6"/>
      <c r="J104" s="6"/>
      <c r="K104" s="6"/>
      <c r="L104" s="6"/>
      <c r="M104" s="6"/>
      <c r="N104" s="6"/>
    </row>
    <row r="105" spans="1:14" x14ac:dyDescent="0.25">
      <c r="B105" s="6"/>
      <c r="C105" s="49" t="s">
        <v>88</v>
      </c>
      <c r="D105" s="91">
        <f>+D20</f>
        <v>215659.73881181001</v>
      </c>
      <c r="E105" s="109">
        <v>126638.22227</v>
      </c>
      <c r="F105" s="6"/>
      <c r="G105" s="6"/>
      <c r="H105" s="6"/>
      <c r="I105" s="6"/>
      <c r="J105" s="6"/>
      <c r="K105" s="6"/>
      <c r="L105" s="6"/>
      <c r="M105" s="6"/>
      <c r="N105" s="6"/>
    </row>
    <row r="106" spans="1:14" x14ac:dyDescent="0.25">
      <c r="B106" s="6"/>
      <c r="C106" s="49" t="s">
        <v>89</v>
      </c>
      <c r="D106" s="91"/>
      <c r="E106" s="109">
        <v>27880.2</v>
      </c>
      <c r="F106" s="6"/>
      <c r="G106" s="6"/>
      <c r="H106" s="6"/>
      <c r="I106" s="6"/>
      <c r="J106" s="6"/>
      <c r="K106" s="6"/>
      <c r="L106" s="6"/>
      <c r="M106" s="6"/>
      <c r="N106" s="6"/>
    </row>
    <row r="107" spans="1:14" x14ac:dyDescent="0.25">
      <c r="B107" s="6"/>
      <c r="C107" s="49" t="s">
        <v>90</v>
      </c>
      <c r="D107" s="92"/>
      <c r="E107" s="93"/>
      <c r="F107" s="6"/>
      <c r="G107" s="6"/>
      <c r="H107" s="6"/>
      <c r="I107" s="6"/>
      <c r="J107" s="6"/>
      <c r="K107" s="6"/>
      <c r="L107" s="6"/>
      <c r="M107" s="6"/>
      <c r="N107" s="6"/>
    </row>
    <row r="108" spans="1:14" x14ac:dyDescent="0.25">
      <c r="B108" s="6"/>
      <c r="C108" s="48" t="s">
        <v>28</v>
      </c>
      <c r="D108" s="100"/>
      <c r="E108" s="110">
        <v>7126.1150003728799</v>
      </c>
      <c r="F108" s="6"/>
      <c r="G108" s="6"/>
      <c r="H108" s="6"/>
      <c r="I108" s="6"/>
      <c r="J108" s="6"/>
      <c r="K108" s="6"/>
      <c r="L108" s="6"/>
      <c r="M108" s="6"/>
      <c r="N108" s="6"/>
    </row>
    <row r="109" spans="1:14" x14ac:dyDescent="0.25">
      <c r="B109" s="6"/>
      <c r="C109" s="81" t="s">
        <v>46</v>
      </c>
      <c r="D109" s="82">
        <f>SUM(D105:D108)</f>
        <v>215659.73881181001</v>
      </c>
      <c r="E109" s="83">
        <f>SUM(E105:E108)</f>
        <v>161644.53727037288</v>
      </c>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x14ac:dyDescent="0.25">
      <c r="B120" s="6"/>
      <c r="C120" s="6"/>
      <c r="D120" s="46"/>
      <c r="E120" s="6"/>
      <c r="F120" s="6"/>
      <c r="G120" s="6"/>
      <c r="H120" s="6"/>
      <c r="I120" s="6"/>
      <c r="J120" s="6"/>
      <c r="K120" s="6"/>
      <c r="L120" s="6"/>
      <c r="M120" s="6"/>
      <c r="N120" s="6"/>
    </row>
    <row r="121" spans="2:14" ht="30" x14ac:dyDescent="0.25">
      <c r="B121" s="6"/>
      <c r="C121" s="62" t="s">
        <v>93</v>
      </c>
      <c r="D121" s="63" t="s">
        <v>86</v>
      </c>
      <c r="E121" s="29" t="s">
        <v>87</v>
      </c>
      <c r="F121" s="6"/>
      <c r="G121" s="6"/>
      <c r="H121" s="6"/>
      <c r="I121" s="6"/>
      <c r="J121" s="6"/>
      <c r="K121" s="6"/>
      <c r="L121" s="6"/>
      <c r="M121" s="6"/>
      <c r="N121" s="6"/>
    </row>
    <row r="122" spans="2:14" x14ac:dyDescent="0.25">
      <c r="B122" s="6"/>
      <c r="C122" s="49" t="s">
        <v>37</v>
      </c>
      <c r="D122" s="91">
        <f>+D34</f>
        <v>151362.18118786998</v>
      </c>
      <c r="E122" s="109">
        <f>+D99</f>
        <v>4207.79</v>
      </c>
      <c r="F122" s="6"/>
      <c r="G122" s="6"/>
      <c r="H122" s="6"/>
      <c r="I122" s="6"/>
      <c r="J122" s="6"/>
      <c r="K122" s="6"/>
      <c r="L122" s="6"/>
      <c r="M122" s="6"/>
      <c r="N122" s="6"/>
    </row>
    <row r="123" spans="2:14" x14ac:dyDescent="0.25">
      <c r="B123" s="6"/>
      <c r="C123" s="49" t="s">
        <v>11</v>
      </c>
      <c r="D123" s="91">
        <f>+D35+D18</f>
        <v>64297.557617339997</v>
      </c>
      <c r="E123" s="109">
        <f>+D98</f>
        <v>157436.74727037287</v>
      </c>
      <c r="F123" s="6"/>
      <c r="G123" s="6"/>
      <c r="H123" s="6"/>
      <c r="I123" s="6"/>
      <c r="J123" s="6"/>
      <c r="K123" s="6"/>
      <c r="L123" s="6"/>
      <c r="M123" s="6"/>
      <c r="N123" s="6"/>
    </row>
    <row r="124" spans="2:14" x14ac:dyDescent="0.25">
      <c r="B124" s="6"/>
      <c r="C124" s="50" t="s">
        <v>91</v>
      </c>
      <c r="D124" s="100"/>
      <c r="E124" s="101"/>
      <c r="F124" s="6"/>
      <c r="G124" s="6"/>
      <c r="H124" s="6"/>
      <c r="I124" s="6"/>
      <c r="J124" s="6"/>
      <c r="K124" s="6"/>
      <c r="L124" s="6"/>
      <c r="M124" s="6"/>
      <c r="N124" s="6"/>
    </row>
    <row r="125" spans="2:14" x14ac:dyDescent="0.25">
      <c r="B125" s="6"/>
      <c r="C125" s="84" t="s">
        <v>46</v>
      </c>
      <c r="D125" s="102">
        <f>SUM(D122:D124)</f>
        <v>215659.73880520999</v>
      </c>
      <c r="E125" s="103">
        <f>SUM(E122:E124)</f>
        <v>161644.53727037288</v>
      </c>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70"/>
      <c r="D127" s="70"/>
      <c r="E127" s="70"/>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4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schemas.microsoft.com/office/2006/metadata/properties"/>
    <ds:schemaRef ds:uri="http://www.w3.org/XML/1998/namespace"/>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http://schemas.openxmlformats.org/package/2006/metadata/core-properties"/>
    <ds:schemaRef ds:uri="b812923a-363a-40e5-80cb-9f5161b2a1be"/>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Svensson Elin Konsult</cp:lastModifiedBy>
  <cp:lastPrinted>2018-08-29T09:06:08Z</cp:lastPrinted>
  <dcterms:created xsi:type="dcterms:W3CDTF">2012-02-01T12:08:15Z</dcterms:created>
  <dcterms:modified xsi:type="dcterms:W3CDTF">2018-10-08T11:57:52Z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