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D30" i="6" l="1"/>
  <c r="K36" i="6" l="1"/>
  <c r="L35" i="6" l="1"/>
  <c r="L34" i="6"/>
  <c r="D20" i="6" l="1"/>
  <c r="I53" i="6" l="1"/>
  <c r="D54" i="6" l="1"/>
  <c r="H54" i="6"/>
  <c r="E54" i="6"/>
  <c r="F54" i="6"/>
  <c r="G54" i="6"/>
  <c r="L94" i="6"/>
  <c r="M41" i="6" l="1"/>
  <c r="D42" i="6" s="1"/>
  <c r="M45" i="6" l="1"/>
  <c r="D46" i="6" l="1"/>
  <c r="H58" i="6"/>
  <c r="D122" i="6" l="1"/>
  <c r="E123" i="6" l="1"/>
  <c r="E122" i="6"/>
  <c r="D123" i="6"/>
  <c r="E125" i="6" l="1"/>
  <c r="D125" i="6"/>
  <c r="E109" i="6"/>
  <c r="E30" i="6"/>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<sst xmlns="http://schemas.openxmlformats.org/spreadsheetml/2006/main" count="263" uniqueCount="169">
  <si>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</si>
  <si>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</si>
  <si>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</si>
  <si>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</si>
  <si>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</si>
  <si>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</si>
  <si>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</si>
  <si>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</si>
  <si>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</si>
  <si>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</si>
  <si>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</si>
  <si>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</si>
  <si>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</si>
  <si>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</si>
  <si>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</si>
  <si>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</si>
  <si>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</si>
  <si>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</si>
  <si>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</si>
  <si>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</si>
  <si>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</si>
  <si>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</si>
  <si>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</si>
  <si>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</si>
  <si>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</si>
  <si>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</si>
  <si>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</si>
  <si>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</si>
  <si>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</si>
  <si>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</si>
  <si>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</si>
  <si>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</si>
  <si>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</si>
  <si>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</si>
  <si>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</si>
  <si>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</si>
  <si>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</si>
  <si>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</si>
  <si>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</si>
  <si>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</si>
  <si>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</si>
  <si>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</si>
  <si>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</si>
  <si>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</si>
  <si>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</si>
  <si>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</si>
  <si>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</si>
  <si>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</si>
  <si>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</si>
  <si>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</si>
  <si>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</si>
  <si>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</si>
  <si>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</si>
  <si>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</si>
  <si>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</si>
  <si>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</si>
  <si>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</si>
  <si>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</si>
  <si>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</si>
  <si>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</si>
  <si>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</si>
  <si>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</si>
  <si>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</si>
  <si>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</si>
  <si>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</si>
  <si>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</si>
  <si>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</si>
  <si>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</si>
  <si>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</si>
  <si>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</si>
  <si>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</si>
  <si>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</si>
  <si>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</si>
  <si>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</si>
  <si>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</si>
  <si>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</si>
  <si>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</si>
  <si>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</si>
  <si>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</si>
  <si>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</si>
  <si>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</si>
  <si>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</si>
  <si>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</si>
  <si>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</si>
  <si>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</si>
  <si>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</si>
  <si>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</si>
  <si>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</si>
  <si>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</si>
  <si>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</si>
  <si>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</si>
  <si>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</si>
  <si>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</si>
  <si>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</si>
  <si>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</si>
  <si>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</si>
  <si>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</si>
  <si>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</si>
  <si>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</si>
  <si>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</si>
  <si>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</si>
  <si>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</si>
  <si>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</si>
  <si>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</si>
  <si>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</si>
  <si>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</si>
  <si>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</si>
  <si>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</si>
  <si>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</si>
  <si>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</si>
  <si>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</si>
  <si>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</si>
  <si>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</si>
  <si>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</si>
  <si>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</si>
  <si>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</si>
  <si>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</si>
  <si>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</si>
  <si>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</si>
  <si>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</si>
  <si>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</si>
  <si>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</si>
  <si>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</si>
  <si>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</si>
  <si>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</si>
  <si>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</si>
  <si>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</si>
  <si>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</si>
  <si>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</si>
  <si>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</si>
  <si>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</si>
  <si>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</si>
  <si>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</si>
  <si>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</si>
  <si>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</si>
  <si>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</si>
  <si>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</si>
  <si>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</si>
  <si>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</si>
  <si>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</si>
  <si>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</si>
  <si>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</si>
  <si>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</si>
  <si>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</si>
  <si>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</si>
  <si>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</si>
  <si>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</si>
  <si>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</si>
  <si>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</si>
  <si>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</si>
  <si>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</si>
  <si>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</si>
  <si>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</si>
  <si>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</si>
  <si>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</si>
  <si>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</si>
  <si>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</si>
  <si>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</si>
  <si>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</si>
  <si>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</si>
  <si>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</si>
  <si>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</si>
  <si>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</si>
  <si>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</si>
  <si>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</si>
  <si>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</si>
  <si>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</si>
  <si>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SE0011309244</t>
  </si>
  <si>
    <t>31/08/2018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</si>
</sst>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3">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1" applyNumberFormat="1" applyFont="1"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20" fillId="0" borderId="0" xfId="3" applyNumberFormat="1" applyFont="1" applyFill="1" applyBorder="1" applyAlignment="1">
      <alignment horizontal="right" vertical="top" wrapText="1"/>
    </xf>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2"/>
      <c r="J6" s="112"/>
      <c r="K6" s="6"/>
      <c r="L6" s="6"/>
      <c r="M6" s="6"/>
      <c r="N6" s="6"/>
    </row>
    <row r="7" spans="1:14" x14ac:dyDescent="0.25">
      <c r="A7" s="1"/>
      <c r="B7" s="6"/>
      <c r="C7" s="18" t="s">
        <v>15</v>
      </c>
      <c r="D7" s="18" t="s">
        <v>140</v>
      </c>
      <c r="E7" s="19"/>
      <c r="F7" s="20"/>
      <c r="G7" s="6"/>
      <c r="H7" s="6"/>
      <c r="I7" s="112"/>
      <c r="J7" s="112"/>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204113.94263926</v>
      </c>
      <c r="E17" s="6"/>
      <c r="F17" s="6"/>
      <c r="G17" s="6"/>
      <c r="H17" s="6"/>
      <c r="I17" s="12" t="s">
        <v>42</v>
      </c>
      <c r="J17" s="12"/>
      <c r="K17" s="90">
        <v>375467</v>
      </c>
      <c r="L17" s="6"/>
      <c r="M17" s="6"/>
      <c r="N17" s="6"/>
    </row>
    <row r="18" spans="1:14" x14ac:dyDescent="0.25">
      <c r="A18" s="1"/>
      <c r="B18" s="6"/>
      <c r="C18" s="12" t="s">
        <v>61</v>
      </c>
      <c r="D18" s="90">
        <v>9875</v>
      </c>
      <c r="E18" s="6"/>
      <c r="F18" s="6"/>
      <c r="G18" s="6"/>
      <c r="H18" s="6"/>
      <c r="I18" s="12" t="s">
        <v>43</v>
      </c>
      <c r="J18" s="12"/>
      <c r="K18" s="90">
        <v>165808</v>
      </c>
      <c r="L18" s="6"/>
      <c r="M18" s="6"/>
      <c r="N18" s="6"/>
    </row>
    <row r="19" spans="1:14" x14ac:dyDescent="0.25">
      <c r="A19" s="1"/>
      <c r="B19" s="6"/>
      <c r="C19" s="12" t="s">
        <v>28</v>
      </c>
      <c r="D19" s="23"/>
      <c r="E19" s="6"/>
      <c r="F19" s="6"/>
      <c r="G19" s="6"/>
      <c r="H19" s="6"/>
      <c r="I19" s="12" t="s">
        <v>48</v>
      </c>
      <c r="J19" s="12"/>
      <c r="K19" s="90">
        <v>165650</v>
      </c>
      <c r="L19" s="6"/>
      <c r="M19" s="6"/>
      <c r="N19" s="6"/>
    </row>
    <row r="20" spans="1:14" x14ac:dyDescent="0.25">
      <c r="A20" s="1"/>
      <c r="B20" s="6"/>
      <c r="C20" s="21" t="s">
        <v>23</v>
      </c>
      <c r="D20" s="24">
        <f>SUM(D17:D19)</f>
        <v>213988.94263926</v>
      </c>
      <c r="E20" s="6"/>
      <c r="F20" s="6"/>
      <c r="G20" s="6"/>
      <c r="H20" s="6"/>
      <c r="I20" s="12" t="s">
        <v>44</v>
      </c>
      <c r="J20" s="12"/>
      <c r="K20" s="90">
        <v>543626.85040032805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151490.38915355998</v>
      </c>
      <c r="E23" s="35">
        <f>IF($D$30=0,,(D23/$D$30))</f>
        <v>0.7421854048515244</v>
      </c>
      <c r="F23" s="90">
        <v>523149.0013160333</v>
      </c>
      <c r="G23" s="6"/>
      <c r="H23" s="6"/>
      <c r="I23" s="74" t="s">
        <v>65</v>
      </c>
      <c r="J23" s="74"/>
      <c r="K23" s="105">
        <v>31166.58390686008</v>
      </c>
      <c r="L23" s="35">
        <f>IF($K$31=0,,(K23/$K$31))</f>
        <v>0.15269208709540344</v>
      </c>
      <c r="M23" s="6"/>
      <c r="N23" s="6"/>
    </row>
    <row r="24" spans="1:14" x14ac:dyDescent="0.25">
      <c r="A24" s="1"/>
      <c r="B24" s="6"/>
      <c r="C24" s="27" t="s">
        <v>31</v>
      </c>
      <c r="D24" s="90">
        <v>52623.553485699995</v>
      </c>
      <c r="E24" s="35">
        <f t="shared" ref="E24:E30" si="0">IF($D$30=0,,(D24/$D$30))</f>
        <v>0.25781459514847566</v>
      </c>
      <c r="F24" s="90">
        <v>614646.25</v>
      </c>
      <c r="G24" s="6"/>
      <c r="H24" s="6"/>
      <c r="I24" s="74" t="s">
        <v>63</v>
      </c>
      <c r="J24" s="74"/>
      <c r="K24" s="105">
        <v>18236.841679250014</v>
      </c>
      <c r="L24" s="35">
        <f t="shared" ref="L24:L31" si="1">IF($K$31=0,,(K24/$K$31))</f>
        <v>8.9346379004989485E-2</v>
      </c>
      <c r="M24" s="6"/>
      <c r="N24" s="6"/>
    </row>
    <row r="25" spans="1:14" x14ac:dyDescent="0.25">
      <c r="A25" s="1"/>
      <c r="B25" s="6"/>
      <c r="C25" s="27" t="s">
        <v>32</v>
      </c>
      <c r="D25" s="23"/>
      <c r="E25" s="35">
        <f t="shared" si="0"/>
        <v>0</v>
      </c>
      <c r="F25" s="75"/>
      <c r="G25" s="6"/>
      <c r="H25" s="6"/>
      <c r="I25" s="74" t="s">
        <v>64</v>
      </c>
      <c r="J25" s="74"/>
      <c r="K25" s="105">
        <v>7273.1925244499998</v>
      </c>
      <c r="L25" s="35">
        <f t="shared" si="1"/>
        <v>3.5633001990972496E-2</v>
      </c>
      <c r="M25" s="6"/>
      <c r="N25" s="6"/>
    </row>
    <row r="26" spans="1:14" x14ac:dyDescent="0.25">
      <c r="A26" s="1"/>
      <c r="B26" s="6"/>
      <c r="C26" s="27" t="s">
        <v>62</v>
      </c>
      <c r="D26" s="23"/>
      <c r="E26" s="35">
        <f t="shared" si="0"/>
        <v>0</v>
      </c>
      <c r="F26" s="75"/>
      <c r="G26" s="6"/>
      <c r="H26" s="6"/>
      <c r="I26" s="74" t="s">
        <v>56</v>
      </c>
      <c r="J26" s="74"/>
      <c r="K26" s="105">
        <v>21035.951141850008</v>
      </c>
      <c r="L26" s="35">
        <f t="shared" si="1"/>
        <v>0.10305984427054947</v>
      </c>
      <c r="M26" s="6"/>
      <c r="N26" s="6"/>
    </row>
    <row r="27" spans="1:14" x14ac:dyDescent="0.25">
      <c r="A27" s="1"/>
      <c r="B27" s="6"/>
      <c r="C27" s="27" t="s">
        <v>33</v>
      </c>
      <c r="D27" s="23"/>
      <c r="E27" s="35">
        <f t="shared" si="0"/>
        <v>0</v>
      </c>
      <c r="F27" s="75"/>
      <c r="G27" s="6"/>
      <c r="H27" s="6"/>
      <c r="I27" s="74" t="s">
        <v>57</v>
      </c>
      <c r="J27" s="74"/>
      <c r="K27" s="105">
        <v>48396.365450900026</v>
      </c>
      <c r="L27" s="35">
        <f t="shared" si="1"/>
        <v>0.23710465255395682</v>
      </c>
      <c r="M27" s="6"/>
      <c r="N27" s="6"/>
    </row>
    <row r="28" spans="1:14" x14ac:dyDescent="0.25">
      <c r="A28" s="1"/>
      <c r="B28" s="6"/>
      <c r="C28" s="27" t="s">
        <v>34</v>
      </c>
      <c r="D28" s="23"/>
      <c r="E28" s="35">
        <f t="shared" si="0"/>
        <v>0</v>
      </c>
      <c r="F28" s="75"/>
      <c r="G28" s="6"/>
      <c r="H28" s="6"/>
      <c r="I28" s="74" t="s">
        <v>58</v>
      </c>
      <c r="J28" s="74"/>
      <c r="K28" s="105">
        <v>31203.266685419985</v>
      </c>
      <c r="L28" s="35">
        <f t="shared" si="1"/>
        <v>0.15287180425771771</v>
      </c>
      <c r="M28" s="6"/>
      <c r="N28" s="6"/>
    </row>
    <row r="29" spans="1:14" x14ac:dyDescent="0.25">
      <c r="A29" s="1"/>
      <c r="B29" s="6"/>
      <c r="C29" s="27" t="s">
        <v>35</v>
      </c>
      <c r="D29" s="23"/>
      <c r="E29" s="35">
        <f t="shared" si="0"/>
        <v>0</v>
      </c>
      <c r="F29" s="75"/>
      <c r="G29" s="6"/>
      <c r="H29" s="6"/>
      <c r="I29" s="74" t="s">
        <v>59</v>
      </c>
      <c r="J29" s="74"/>
      <c r="K29" s="105">
        <v>46801.741250529951</v>
      </c>
      <c r="L29" s="35">
        <f t="shared" si="1"/>
        <v>0.22929223082641059</v>
      </c>
      <c r="M29" s="6"/>
      <c r="N29" s="6"/>
    </row>
    <row r="30" spans="1:14" x14ac:dyDescent="0.25">
      <c r="A30" s="1"/>
      <c r="B30" s="6"/>
      <c r="C30" s="26" t="s">
        <v>46</v>
      </c>
      <c r="D30" s="79">
        <f>SUM(D23:D29)</f>
        <v>204113.94263925997</v>
      </c>
      <c r="E30" s="43">
        <f t="shared" si="0"/>
        <v>1</v>
      </c>
      <c r="F30" s="6"/>
      <c r="G30" s="6"/>
      <c r="H30" s="6"/>
      <c r="I30" s="31" t="s">
        <v>40</v>
      </c>
      <c r="J30" s="31"/>
      <c r="K30" s="105">
        <v>0</v>
      </c>
      <c r="L30" s="35">
        <f t="shared" si="1"/>
        <v>0</v>
      </c>
      <c r="M30" s="6"/>
      <c r="N30" s="6"/>
    </row>
    <row r="31" spans="1:14" x14ac:dyDescent="0.25">
      <c r="A31" s="1"/>
      <c r="B31" s="6"/>
      <c r="C31" s="6"/>
      <c r="D31" s="6"/>
      <c r="E31" s="6"/>
      <c r="F31" s="6"/>
      <c r="G31" s="6"/>
      <c r="H31" s="6"/>
      <c r="I31" s="32" t="s">
        <v>46</v>
      </c>
      <c r="J31" s="33"/>
      <c r="K31" s="98">
        <f>SUM(K23:K30)</f>
        <v>204113.94263926006</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150396.29666217</v>
      </c>
      <c r="E34" s="35">
        <f>IF($D$36=0,,(D34/$D$36))</f>
        <v>0.73682520026558074</v>
      </c>
      <c r="F34" s="6"/>
      <c r="G34" s="6"/>
      <c r="H34" s="6"/>
      <c r="I34" s="12" t="s">
        <v>38</v>
      </c>
      <c r="J34" s="12"/>
      <c r="K34" s="90">
        <v>103335.58577034</v>
      </c>
      <c r="L34" s="96">
        <f>IF($K$36=0,,(K34/$K$36))</f>
        <v>0.50626421906400454</v>
      </c>
      <c r="M34" s="7"/>
      <c r="N34" s="6"/>
    </row>
    <row r="35" spans="1:16" x14ac:dyDescent="0.25">
      <c r="A35" s="1"/>
      <c r="B35" s="6"/>
      <c r="C35" s="27" t="s">
        <v>11</v>
      </c>
      <c r="D35" s="90">
        <v>53717.645977089996</v>
      </c>
      <c r="E35" s="35">
        <f>IF($D$36=0,,(D35/$D$36))</f>
        <v>0.26317479973441926</v>
      </c>
      <c r="F35" s="6"/>
      <c r="G35" s="6"/>
      <c r="H35" s="6"/>
      <c r="I35" s="31" t="s">
        <v>39</v>
      </c>
      <c r="J35" s="31"/>
      <c r="K35" s="105">
        <v>100778.35686892002</v>
      </c>
      <c r="L35" s="96">
        <f>IF($K$36=0,,(K35/$K$36))</f>
        <v>0.49373578093599541</v>
      </c>
      <c r="M35" s="6"/>
      <c r="N35" s="6"/>
    </row>
    <row r="36" spans="1:16" x14ac:dyDescent="0.25">
      <c r="A36" s="1"/>
      <c r="B36" s="6"/>
      <c r="C36" s="26" t="s">
        <v>46</v>
      </c>
      <c r="D36" s="30">
        <f>SUM(D34:D35)</f>
        <v>204113.94263926</v>
      </c>
      <c r="E36" s="43">
        <f>IF($D$36=0,,(D36/$D$36))</f>
        <v>1</v>
      </c>
      <c r="F36" s="6"/>
      <c r="G36" s="6"/>
      <c r="H36" s="6"/>
      <c r="I36" s="32" t="s">
        <v>46</v>
      </c>
      <c r="J36" s="33"/>
      <c r="K36" s="99">
        <f>SUM(K34:K35)</f>
        <v>204113.94263926003</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4">
        <v>6.88</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41218.738937468399</v>
      </c>
      <c r="E41" s="90">
        <v>38238.748563626803</v>
      </c>
      <c r="F41" s="90">
        <v>34756.1926084195</v>
      </c>
      <c r="G41" s="90">
        <v>30783.332515433998</v>
      </c>
      <c r="H41" s="90">
        <v>25810.341554039202</v>
      </c>
      <c r="I41" s="90">
        <v>18863.252495918201</v>
      </c>
      <c r="J41" s="90">
        <v>10973.074852398198</v>
      </c>
      <c r="K41" s="90">
        <v>3470.2611116956787</v>
      </c>
      <c r="L41" s="90">
        <v>0</v>
      </c>
      <c r="M41" s="94">
        <f>SUM(D41:L41)</f>
        <v>204113.94263899996</v>
      </c>
      <c r="N41" s="6" t="s">
        <v>165</v>
      </c>
    </row>
    <row r="42" spans="1:16" x14ac:dyDescent="0.25">
      <c r="A42" s="1"/>
      <c r="B42" s="6"/>
      <c r="C42" s="74" t="s">
        <v>80</v>
      </c>
      <c r="D42" s="35">
        <f>IF($M$41=0,,(D41/$M$41))</f>
        <v>0.20193984989241373</v>
      </c>
      <c r="E42" s="35">
        <f t="shared" ref="E42:M42" si="2">IF($M$41=0,,(E41/$M$41))</f>
        <v>0.1873402084602159</v>
      </c>
      <c r="F42" s="35">
        <f t="shared" si="2"/>
        <v>0.17027838548927549</v>
      </c>
      <c r="G42" s="35">
        <f t="shared" si="2"/>
        <v>0.15081445254270562</v>
      </c>
      <c r="H42" s="35">
        <f t="shared" si="2"/>
        <v>0.12645065408240089</v>
      </c>
      <c r="I42" s="35">
        <f t="shared" si="2"/>
        <v>9.2415306137514239E-2</v>
      </c>
      <c r="J42" s="35">
        <f t="shared" si="2"/>
        <v>5.3759555621368797E-2</v>
      </c>
      <c r="K42" s="35">
        <f t="shared" si="2"/>
        <v>1.7001587774105431E-2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161</v>
      </c>
      <c r="M44" s="29" t="s">
        <v>46</v>
      </c>
      <c r="N44" s="6"/>
    </row>
    <row r="45" spans="1:16" x14ac:dyDescent="0.25">
      <c r="A45" s="1"/>
      <c r="B45" s="6"/>
      <c r="C45" s="12" t="s">
        <v>54</v>
      </c>
      <c r="D45" s="90">
        <v>140547.40707513984</v>
      </c>
      <c r="E45" s="90">
        <v>31245.202479489995</v>
      </c>
      <c r="F45" s="90">
        <v>21111.359253550017</v>
      </c>
      <c r="G45" s="90">
        <v>7783.034908300001</v>
      </c>
      <c r="H45" s="90">
        <v>2230.4258365199998</v>
      </c>
      <c r="I45" s="90">
        <v>708.64297838999994</v>
      </c>
      <c r="J45" s="90">
        <v>211.89258990000002</v>
      </c>
      <c r="K45" s="90">
        <v>148.71468239999999</v>
      </c>
      <c r="L45" s="90">
        <v>127.26283556999999</v>
      </c>
      <c r="M45" s="24">
        <f>SUM(D45:L45)</f>
        <v>204113.94263925985</v>
      </c>
      <c r="N45" s="6"/>
    </row>
    <row r="46" spans="1:16" x14ac:dyDescent="0.25">
      <c r="A46" s="1"/>
      <c r="B46" s="6"/>
      <c r="C46" s="12" t="s">
        <v>80</v>
      </c>
      <c r="D46" s="35">
        <f>IF($M$45=0,,(D45/$M$45))</f>
        <v>0.68857328048155864</v>
      </c>
      <c r="E46" s="35">
        <f t="shared" ref="E46:L46" si="3">IF($M$45=0,,(E45/$M$45))</f>
        <v>0.15307725712158285</v>
      </c>
      <c r="F46" s="35">
        <f t="shared" si="3"/>
        <v>0.10342928552833411</v>
      </c>
      <c r="G46" s="35">
        <f t="shared" si="3"/>
        <v>3.8130834217706154E-2</v>
      </c>
      <c r="H46" s="35">
        <f t="shared" si="3"/>
        <v>1.0927356591518767E-2</v>
      </c>
      <c r="I46" s="35">
        <f t="shared" si="3"/>
        <v>3.4718009422924035E-3</v>
      </c>
      <c r="J46" s="35">
        <f t="shared" si="3"/>
        <v>1.0381093381478979E-3</v>
      </c>
      <c r="K46" s="35">
        <f t="shared" si="3"/>
        <v>7.2858659470818421E-4</v>
      </c>
      <c r="L46" s="35">
        <f t="shared" si="3"/>
        <v>6.2348918415101884E-4</v>
      </c>
      <c r="M46" s="43">
        <f>IF($M$41=0,,(M45/$M$41))</f>
        <v>1.0000000000012732</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7" t="s">
        <v>165</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41414.6307192401</v>
      </c>
      <c r="E53" s="106">
        <v>29123.03213425001</v>
      </c>
      <c r="F53" s="106">
        <v>24414.840813530023</v>
      </c>
      <c r="G53" s="106">
        <v>35239.47508700996</v>
      </c>
      <c r="H53" s="106">
        <v>73921.963885229896</v>
      </c>
      <c r="I53" s="95">
        <f>SUM(D53:H53)</f>
        <v>204113.94263926</v>
      </c>
      <c r="J53" s="7"/>
      <c r="K53" s="6"/>
      <c r="L53" s="6"/>
      <c r="M53" s="6"/>
      <c r="N53" s="6"/>
    </row>
    <row r="54" spans="1:14" x14ac:dyDescent="0.25">
      <c r="A54" s="1"/>
      <c r="B54" s="6"/>
      <c r="C54" s="74" t="s">
        <v>80</v>
      </c>
      <c r="D54" s="35">
        <f>IF($I$53=0,,(D53/$I$53))</f>
        <v>0.20289956768134204</v>
      </c>
      <c r="E54" s="35">
        <f t="shared" ref="E54:I54" si="4">IF($I$53=0,,(E53/$I$53))</f>
        <v>0.14268026847005003</v>
      </c>
      <c r="F54" s="35">
        <f t="shared" si="4"/>
        <v>0.11961378285989752</v>
      </c>
      <c r="G54" s="35">
        <f t="shared" si="4"/>
        <v>0.17264609478094453</v>
      </c>
      <c r="H54" s="35">
        <f t="shared" si="4"/>
        <v>0.3621602862077658</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5.2324958499999994</v>
      </c>
      <c r="E58" s="23">
        <v>0</v>
      </c>
      <c r="F58" s="23">
        <v>0</v>
      </c>
      <c r="G58" s="23">
        <v>0</v>
      </c>
      <c r="H58" s="30">
        <f>SUM(D58:G58)</f>
        <v>5.2324958499999994</v>
      </c>
      <c r="I58" s="6"/>
      <c r="J58" s="6"/>
      <c r="K58" s="6"/>
      <c r="L58" s="6"/>
      <c r="M58" s="6"/>
      <c r="N58" s="6"/>
    </row>
    <row r="59" spans="1:14" x14ac:dyDescent="0.25">
      <c r="A59" s="1"/>
      <c r="B59" s="6"/>
      <c r="C59" s="12" t="s">
        <v>81</v>
      </c>
      <c r="D59" s="44">
        <f>IF($M$41=0,,(D58/$M$41))</f>
        <v>2.5635171132107801E-5</v>
      </c>
      <c r="E59" s="44">
        <f>IF($M$41=0,,(E58/$M$41))</f>
        <v>0</v>
      </c>
      <c r="F59" s="44">
        <f>IF($M$41=0,,(F58/$M$41))</f>
        <v>0</v>
      </c>
      <c r="G59" s="44">
        <f>IF($M$41=0,,(G58/$M$41))</f>
        <v>0</v>
      </c>
      <c r="H59" s="45">
        <f>IF($M$41=0,,(H58/$M$41))</f>
        <v>2.5635171132107801E-5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7">
        <v>0.31440000000000001</v>
      </c>
      <c r="E64" s="78"/>
      <c r="F64" s="6"/>
      <c r="G64" s="6"/>
      <c r="H64" s="6"/>
      <c r="I64" s="6"/>
      <c r="J64" s="6"/>
      <c r="K64" s="6"/>
      <c r="L64" s="6"/>
      <c r="M64" s="6"/>
      <c r="N64" s="6"/>
    </row>
    <row r="65" spans="1:14" x14ac:dyDescent="0.25">
      <c r="A65" s="1"/>
      <c r="B65" s="6"/>
      <c r="C65" s="74" t="s">
        <v>101</v>
      </c>
      <c r="D65" s="107">
        <v>0.57799999999999996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13865</v>
      </c>
      <c r="E71" s="71">
        <v>43279</v>
      </c>
      <c r="F71" s="76">
        <v>2.5000000000000001E-2</v>
      </c>
      <c r="G71" s="37" t="s">
        <v>11</v>
      </c>
      <c r="H71" s="36" t="s">
        <v>152</v>
      </c>
      <c r="I71" s="71">
        <v>43635</v>
      </c>
      <c r="J71" s="71">
        <v>43635</v>
      </c>
      <c r="K71" s="6"/>
      <c r="L71" s="6"/>
      <c r="M71" s="6"/>
      <c r="N71" s="6"/>
    </row>
    <row r="72" spans="1:14" x14ac:dyDescent="0.25">
      <c r="A72" s="1"/>
      <c r="B72" s="6"/>
      <c r="C72" s="73" t="s">
        <v>147</v>
      </c>
      <c r="D72" s="90">
        <v>22065</v>
      </c>
      <c r="E72" s="71">
        <v>42438</v>
      </c>
      <c r="F72" s="76">
        <v>3.2500000000000001E-2</v>
      </c>
      <c r="G72" s="37" t="s">
        <v>11</v>
      </c>
      <c r="H72" s="36" t="s">
        <v>152</v>
      </c>
      <c r="I72" s="71">
        <v>44090</v>
      </c>
      <c r="J72" s="71">
        <v>44090</v>
      </c>
      <c r="K72" s="6"/>
      <c r="L72" s="6"/>
      <c r="M72" s="6"/>
      <c r="N72" s="6"/>
    </row>
    <row r="73" spans="1:14" x14ac:dyDescent="0.25">
      <c r="A73" s="1"/>
      <c r="B73" s="6"/>
      <c r="C73" s="89" t="s">
        <v>148</v>
      </c>
      <c r="D73" s="105">
        <v>18810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29012</v>
      </c>
      <c r="E74" s="71">
        <v>43305</v>
      </c>
      <c r="F74" s="76">
        <v>2.2499999999999999E-2</v>
      </c>
      <c r="G74" s="37" t="s">
        <v>11</v>
      </c>
      <c r="H74" s="36" t="s">
        <v>152</v>
      </c>
      <c r="I74" s="71">
        <v>44825</v>
      </c>
      <c r="J74" s="71">
        <v>44825</v>
      </c>
      <c r="K74" s="6"/>
      <c r="L74" s="6"/>
      <c r="M74" s="6"/>
      <c r="N74" s="6"/>
    </row>
    <row r="75" spans="1:14" x14ac:dyDescent="0.25">
      <c r="A75" s="1"/>
      <c r="B75" s="6"/>
      <c r="C75" s="73" t="s">
        <v>157</v>
      </c>
      <c r="D75" s="90">
        <v>25765</v>
      </c>
      <c r="E75" s="71">
        <v>43294</v>
      </c>
      <c r="F75" s="76">
        <v>1.2500000000000001E-2</v>
      </c>
      <c r="G75" s="37" t="s">
        <v>11</v>
      </c>
      <c r="H75" s="36" t="s">
        <v>152</v>
      </c>
      <c r="I75" s="71">
        <v>45189</v>
      </c>
      <c r="J75" s="71">
        <v>45189</v>
      </c>
      <c r="K75" s="6"/>
      <c r="L75" s="6"/>
      <c r="M75" s="6"/>
      <c r="N75" s="6"/>
    </row>
    <row r="76" spans="1:14" x14ac:dyDescent="0.25">
      <c r="A76" s="1"/>
      <c r="B76" s="6"/>
      <c r="C76" s="73" t="s">
        <v>160</v>
      </c>
      <c r="D76" s="90">
        <v>8350</v>
      </c>
      <c r="E76" s="71">
        <v>43340</v>
      </c>
      <c r="F76" s="76">
        <v>1.4999999999999999E-2</v>
      </c>
      <c r="G76" s="37" t="s">
        <v>11</v>
      </c>
      <c r="H76" s="36" t="s">
        <v>152</v>
      </c>
      <c r="I76" s="71">
        <v>45553</v>
      </c>
      <c r="J76" s="71">
        <v>45553</v>
      </c>
      <c r="K76" s="6"/>
      <c r="L76" s="6"/>
      <c r="M76" s="6"/>
      <c r="N76" s="6"/>
    </row>
    <row r="77" spans="1:14" x14ac:dyDescent="0.25">
      <c r="A77" s="1"/>
      <c r="B77" s="6"/>
      <c r="C77" s="73" t="s">
        <v>167</v>
      </c>
      <c r="D77" s="90">
        <v>3200</v>
      </c>
      <c r="E77" s="71">
        <v>43340</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166</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8">
        <v>13909.315000372881</v>
      </c>
      <c r="E89" s="6"/>
      <c r="F89" s="6"/>
      <c r="G89" s="6"/>
      <c r="H89" s="7"/>
      <c r="I89" s="6"/>
      <c r="J89" s="6"/>
      <c r="K89" s="6"/>
      <c r="L89" s="6"/>
      <c r="M89" s="6"/>
      <c r="N89" s="6"/>
    </row>
    <row r="90" spans="1:14" x14ac:dyDescent="0.25">
      <c r="A90" s="1"/>
      <c r="B90" s="6"/>
      <c r="C90" s="12" t="s">
        <v>22</v>
      </c>
      <c r="D90" s="109">
        <f>SUM(D71:D77)+SUM(D81:D86)+D89+D91</f>
        <v>162808.36784337289</v>
      </c>
      <c r="E90" s="7"/>
      <c r="F90" s="7"/>
      <c r="G90" s="7"/>
      <c r="H90" s="6"/>
      <c r="I90" s="7"/>
      <c r="J90" s="6"/>
      <c r="K90" s="6"/>
      <c r="L90" s="6"/>
      <c r="M90" s="6"/>
      <c r="N90" s="6"/>
    </row>
    <row r="91" spans="1:14" x14ac:dyDescent="0.25">
      <c r="A91" s="1"/>
      <c r="B91" s="6"/>
      <c r="C91" s="12" t="s">
        <v>60</v>
      </c>
      <c r="D91" s="90">
        <v>45.052843000000003</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162</v>
      </c>
      <c r="J93" s="34" t="s">
        <v>163</v>
      </c>
      <c r="K93" s="34" t="s">
        <v>164</v>
      </c>
      <c r="L93" s="34" t="s">
        <v>46</v>
      </c>
      <c r="M93" s="6"/>
      <c r="N93" s="6"/>
    </row>
    <row r="94" spans="1:14" x14ac:dyDescent="0.25">
      <c r="A94" s="1"/>
      <c r="B94" s="6"/>
      <c r="C94" s="12" t="s">
        <v>23</v>
      </c>
      <c r="D94" s="90">
        <v>1995.0528429999999</v>
      </c>
      <c r="E94" s="90">
        <v>15160.350000372879</v>
      </c>
      <c r="F94" s="90">
        <v>27482.49</v>
      </c>
      <c r="G94" s="90">
        <v>24089.25</v>
      </c>
      <c r="H94" s="90">
        <v>34197.25</v>
      </c>
      <c r="I94" s="90">
        <v>58203.974999999984</v>
      </c>
      <c r="J94" s="90">
        <v>1680</v>
      </c>
      <c r="K94" s="90">
        <v>0</v>
      </c>
      <c r="L94" s="30">
        <f>SUM(D94:K94)</f>
        <v>162808.36784337286</v>
      </c>
      <c r="M94" s="6"/>
      <c r="N94" s="6"/>
    </row>
    <row r="95" spans="1:14" x14ac:dyDescent="0.25">
      <c r="A95" s="1"/>
      <c r="B95" s="6"/>
      <c r="C95" s="12" t="s">
        <v>82</v>
      </c>
      <c r="D95" s="35">
        <f>IF($L$94=0,,(D94/$L$94))</f>
        <v>1.2253994493202634E-2</v>
      </c>
      <c r="E95" s="35">
        <f t="shared" ref="E95:L95" si="5">IF($L$94=0,,(E94/$L$94))</f>
        <v>9.3117756790963263E-2</v>
      </c>
      <c r="F95" s="35">
        <f t="shared" si="5"/>
        <v>0.1688026872576911</v>
      </c>
      <c r="G95" s="35">
        <f t="shared" si="5"/>
        <v>0.1479607609798943</v>
      </c>
      <c r="H95" s="35">
        <f t="shared" si="5"/>
        <v>0.21004602191515676</v>
      </c>
      <c r="I95" s="35">
        <f t="shared" si="5"/>
        <v>0.3574998986292533</v>
      </c>
      <c r="J95" s="35">
        <f t="shared" si="5"/>
        <v>1.0318879933838638E-2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158523.57784337286</v>
      </c>
      <c r="E98" s="35">
        <f>IF($D$100=0,,(D98/$D$100))</f>
        <v>0.97368200383826631</v>
      </c>
      <c r="F98" s="6"/>
      <c r="G98" s="6"/>
      <c r="H98" s="6"/>
      <c r="I98" s="6"/>
      <c r="J98" s="6"/>
      <c r="K98" s="6"/>
      <c r="L98" s="6"/>
      <c r="M98" s="6"/>
      <c r="N98" s="6"/>
    </row>
    <row r="99" spans="1:14" x14ac:dyDescent="0.25">
      <c r="A99" s="1"/>
      <c r="B99" s="6"/>
      <c r="C99" s="12" t="s">
        <v>37</v>
      </c>
      <c r="D99" s="90">
        <v>4284.79</v>
      </c>
      <c r="E99" s="35">
        <f>IF($D$100=0,,(D99/$D$100))</f>
        <v>2.6317996161733605E-2</v>
      </c>
      <c r="F99" s="6"/>
      <c r="G99" s="6"/>
      <c r="H99" s="6"/>
      <c r="I99" s="6"/>
      <c r="J99" s="7"/>
      <c r="K99" s="6"/>
      <c r="L99" s="6"/>
      <c r="M99" s="6"/>
      <c r="N99" s="6"/>
    </row>
    <row r="100" spans="1:14" x14ac:dyDescent="0.25">
      <c r="A100" s="1"/>
      <c r="B100" s="6"/>
      <c r="C100" s="21" t="s">
        <v>46</v>
      </c>
      <c r="D100" s="30">
        <f>SUM(D98:D99)</f>
        <v>162808.36784337286</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213988.94263926</v>
      </c>
      <c r="E105" s="110">
        <v>127802.052843</v>
      </c>
      <c r="F105" s="6"/>
      <c r="G105" s="6"/>
      <c r="H105" s="6"/>
      <c r="I105" s="6"/>
      <c r="J105" s="6"/>
      <c r="K105" s="6"/>
      <c r="L105" s="6"/>
      <c r="M105" s="6"/>
      <c r="N105" s="6"/>
    </row>
    <row r="106" spans="1:14" x14ac:dyDescent="0.25">
      <c r="B106" s="6"/>
      <c r="C106" s="49" t="s">
        <v>89</v>
      </c>
      <c r="D106" s="91"/>
      <c r="E106" s="110">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100"/>
      <c r="E108" s="111">
        <v>7126.1150003728799</v>
      </c>
      <c r="F108" s="6"/>
      <c r="G108" s="6"/>
      <c r="H108" s="6"/>
      <c r="I108" s="6"/>
      <c r="J108" s="6"/>
      <c r="K108" s="6"/>
      <c r="L108" s="6"/>
      <c r="M108" s="6"/>
      <c r="N108" s="6"/>
    </row>
    <row r="109" spans="1:14" x14ac:dyDescent="0.25">
      <c r="B109" s="6"/>
      <c r="C109" s="81" t="s">
        <v>46</v>
      </c>
      <c r="D109" s="82">
        <f>SUM(D105:D108)</f>
        <v>213988.94263926</v>
      </c>
      <c r="E109" s="83">
        <f>SUM(E105:E108)</f>
        <v>162808.36784337286</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150396.29666217</v>
      </c>
      <c r="E122" s="110">
        <f>+D99</f>
        <v>4284.79</v>
      </c>
      <c r="F122" s="6"/>
      <c r="G122" s="6"/>
      <c r="H122" s="6"/>
      <c r="I122" s="6"/>
      <c r="J122" s="6"/>
      <c r="K122" s="6"/>
      <c r="L122" s="6"/>
      <c r="M122" s="6"/>
      <c r="N122" s="6"/>
    </row>
    <row r="123" spans="2:14" x14ac:dyDescent="0.25">
      <c r="B123" s="6"/>
      <c r="C123" s="49" t="s">
        <v>11</v>
      </c>
      <c r="D123" s="91">
        <f>+D35+D18</f>
        <v>63592.645977089996</v>
      </c>
      <c r="E123" s="110">
        <f>+D98</f>
        <v>158523.57784337286</v>
      </c>
      <c r="F123" s="6"/>
      <c r="G123" s="6"/>
      <c r="H123" s="6"/>
      <c r="I123" s="6"/>
      <c r="J123" s="6"/>
      <c r="K123" s="6"/>
      <c r="L123" s="6"/>
      <c r="M123" s="6"/>
      <c r="N123" s="6"/>
    </row>
    <row r="124" spans="2:14" x14ac:dyDescent="0.25">
      <c r="B124" s="6"/>
      <c r="C124" s="50" t="s">
        <v>91</v>
      </c>
      <c r="D124" s="100"/>
      <c r="E124" s="101"/>
      <c r="F124" s="6"/>
      <c r="G124" s="6"/>
      <c r="H124" s="6"/>
      <c r="I124" s="6"/>
      <c r="J124" s="6"/>
      <c r="K124" s="6"/>
      <c r="L124" s="6"/>
      <c r="M124" s="6"/>
      <c r="N124" s="6"/>
    </row>
    <row r="125" spans="2:14" x14ac:dyDescent="0.25">
      <c r="B125" s="6"/>
      <c r="C125" s="84" t="s">
        <v>46</v>
      </c>
      <c r="D125" s="102">
        <f>SUM(D122:D124)</f>
        <v>213988.94263926</v>
      </c>
      <c r="E125" s="103">
        <f>SUM(E122:E124)</f>
        <v>162808.36784337286</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Svensson Elin Konsult</cp:lastModifiedBy>
  <cp:lastPrinted>2018-08-29T09:06:08Z</cp:lastPrinted>
  <dcterms:created xsi:type="dcterms:W3CDTF">2012-02-01T12:08:15Z</dcterms:created>
  <dcterms:modified xsi:type="dcterms:W3CDTF">2018-10-01T12:07:50Z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