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4340" windowHeight="11340"/>
  </bookViews>
  <sheets>
    <sheet name="Template" sheetId="6" r:id="rId1"/>
    <sheet name="Glossary" sheetId="7" r:id="rId2"/>
  </sheets>
  <definedNames>
    <definedName name="_xlnm.Print_Area" localSheetId="1">Glossary!#REF!</definedName>
    <definedName name="_xlnm.Print_Area" localSheetId="0">Template!$C$2:$M$142</definedName>
  </definedNames>
  <calcPr calcId="145621"/>
</workbook>
</file>

<file path=xl/calcChain.xml><?xml version="1.0" encoding="utf-8"?>
<calcChain xmlns="http://schemas.openxmlformats.org/spreadsheetml/2006/main">
  <c r="I53" i="6" l="1"/>
  <c r="D45" i="6"/>
  <c r="K31" i="6"/>
  <c r="E124" i="6" l="1"/>
  <c r="D107" i="6"/>
  <c r="D92" i="6"/>
  <c r="M41" i="6" l="1"/>
  <c r="K36" i="6"/>
  <c r="D35" i="6" l="1"/>
  <c r="D23" i="6"/>
  <c r="D30" i="6" s="1"/>
  <c r="L35" i="6" l="1"/>
  <c r="L34" i="6"/>
  <c r="D20" i="6" l="1"/>
  <c r="D54" i="6" l="1"/>
  <c r="H54" i="6"/>
  <c r="E54" i="6"/>
  <c r="F54" i="6"/>
  <c r="G54" i="6"/>
  <c r="L96" i="6"/>
  <c r="D42" i="6" l="1"/>
  <c r="M45" i="6" l="1"/>
  <c r="D46" i="6" s="1"/>
  <c r="H58" i="6" l="1"/>
  <c r="D124" i="6" l="1"/>
  <c r="E125" i="6" l="1"/>
  <c r="D125" i="6"/>
  <c r="E127" i="6" l="1"/>
  <c r="D127" i="6"/>
  <c r="E111" i="6"/>
  <c r="E30" i="6"/>
  <c r="J97" i="6"/>
  <c r="D102" i="6"/>
  <c r="E100" i="6" s="1"/>
  <c r="I54" i="6"/>
  <c r="D36" i="6"/>
  <c r="E36" i="6" s="1"/>
  <c r="L30" i="6"/>
  <c r="E46" i="6" l="1"/>
  <c r="I46" i="6"/>
  <c r="F46" i="6"/>
  <c r="G46" i="6"/>
  <c r="K46" i="6"/>
  <c r="H46" i="6"/>
  <c r="L46" i="6"/>
  <c r="J46" i="6"/>
  <c r="E42" i="6"/>
  <c r="I42" i="6"/>
  <c r="F42" i="6"/>
  <c r="J42" i="6"/>
  <c r="G42" i="6"/>
  <c r="K42" i="6"/>
  <c r="H42" i="6"/>
  <c r="D111" i="6"/>
  <c r="E23" i="6"/>
  <c r="E27" i="6"/>
  <c r="E24" i="6"/>
  <c r="L97" i="6"/>
  <c r="D97" i="6"/>
  <c r="D59" i="6"/>
  <c r="K97" i="6"/>
  <c r="E97" i="6"/>
  <c r="E29" i="6"/>
  <c r="L27" i="6"/>
  <c r="I97" i="6"/>
  <c r="E25" i="6"/>
  <c r="G97" i="6"/>
  <c r="H59" i="6"/>
  <c r="L23" i="6"/>
  <c r="G59" i="6"/>
  <c r="L31" i="6"/>
  <c r="H97" i="6"/>
  <c r="E26" i="6"/>
  <c r="F59" i="6"/>
  <c r="E59" i="6"/>
  <c r="E28" i="6"/>
  <c r="L25" i="6"/>
  <c r="L29" i="6"/>
  <c r="E35" i="6"/>
  <c r="E102" i="6"/>
  <c r="L24" i="6"/>
  <c r="L28" i="6"/>
  <c r="E34" i="6"/>
  <c r="F97" i="6"/>
  <c r="E101" i="6"/>
  <c r="M46" i="6"/>
  <c r="L26" i="6"/>
  <c r="M42" i="6"/>
  <c r="L42" i="6"/>
  <c r="L36" i="6" l="1"/>
</calcChain>
</file>

<file path=xl/sharedStrings.xml><?xml version="1.0" encoding="utf-8"?>
<sst xmlns="http://schemas.openxmlformats.org/spreadsheetml/2006/main" count="272" uniqueCount="171">
  <si>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</si>
  <si>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</si>
  <si>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</si>
  <si>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</si>
  <si>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</si>
  <si>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</si>
  <si>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</si>
  <si>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</si>
  <si>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</si>
  <si>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</si>
  <si>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</si>
  <si>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</si>
  <si>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</si>
  <si>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</si>
  <si>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</si>
  <si>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</si>
  <si>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</si>
  <si>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</si>
  <si>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</si>
  <si>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</si>
  <si>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</si>
  <si>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</si>
  <si>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</si>
  <si>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</si>
  <si>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</si>
  <si>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</si>
  <si>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</si>
  <si>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</si>
  <si>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</si>
  <si>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</si>
  <si>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</si>
  <si>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</si>
  <si>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</si>
  <si>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</si>
  <si>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</si>
  <si>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</si>
  <si>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</si>
  <si>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</si>
  <si>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</si>
  <si>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</si>
  <si>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</si>
  <si>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</si>
  <si>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</si>
  <si>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</si>
  <si>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</si>
  <si>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</si>
  <si>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</si>
  <si>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</si>
  <si>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</si>
  <si>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</si>
  <si>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</si>
  <si>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</si>
  <si>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</si>
  <si>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</si>
  <si>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</si>
  <si>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</si>
  <si>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</si>
  <si>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</si>
  <si>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</si>
  <si>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</si>
  <si>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</si>
  <si>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</si>
  <si>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</si>
  <si>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</si>
  <si>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</si>
  <si>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</si>
  <si>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</si>
  <si>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</si>
  <si>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</si>
  <si>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</si>
  <si>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</si>
  <si>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</si>
  <si>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</si>
  <si>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</si>
  <si>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</si>
  <si>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</si>
  <si>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</si>
  <si>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</si>
  <si>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</si>
  <si>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</si>
  <si>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</si>
  <si>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</si>
  <si>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</si>
  <si>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</si>
  <si>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</si>
  <si>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</si>
  <si>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</si>
  <si>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</si>
  <si>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</si>
  <si>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</si>
  <si>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</si>
  <si>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</si>
  <si>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</si>
  <si>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</si>
  <si>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</si>
  <si>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</si>
  <si>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</si>
  <si>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</si>
  <si>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</si>
  <si>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</si>
  <si>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</si>
  <si>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</si>
  <si>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</si>
  <si>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</si>
  <si>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</si>
  <si>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</si>
  <si>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</si>
  <si>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</si>
  <si>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</si>
  <si>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</si>
  <si>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</si>
  <si>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</si>
  <si>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</si>
  <si>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</si>
  <si>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</si>
  <si>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</si>
  <si>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</si>
  <si>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</si>
  <si>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</si>
  <si>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</si>
  <si>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</si>
  <si>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</si>
  <si>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</si>
  <si>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</si>
  <si>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</si>
  <si>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</si>
  <si>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</si>
  <si>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</si>
  <si>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</si>
  <si>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</si>
  <si>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</si>
  <si>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</si>
  <si>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</si>
  <si>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</si>
  <si>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</si>
  <si>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</si>
  <si>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</si>
  <si>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</si>
  <si>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Länsförsäkringar Bank AB</t>
  </si>
  <si>
    <t>Länsförsäkringar Hypotek AB</t>
  </si>
  <si>
    <t>Swedish Financial Supervisory Authority</t>
  </si>
  <si>
    <t>Yes</t>
  </si>
  <si>
    <t>AAA/Stable</t>
  </si>
  <si>
    <t>N/A</t>
  </si>
  <si>
    <t>A/Stable</t>
  </si>
  <si>
    <t>Aaa/Stable</t>
  </si>
  <si>
    <t>SE0005306982</t>
  </si>
  <si>
    <t>SE0005498714</t>
  </si>
  <si>
    <t>SE0006543328</t>
  </si>
  <si>
    <t>SE0007278429</t>
  </si>
  <si>
    <t>XS1046273667</t>
  </si>
  <si>
    <t>XS1222454032</t>
  </si>
  <si>
    <t>Hard bullet</t>
  </si>
  <si>
    <t>XS1394065756</t>
  </si>
  <si>
    <t>Hard Bullet</t>
  </si>
  <si>
    <t>A1/Stable</t>
  </si>
  <si>
    <t>Past due</t>
  </si>
  <si>
    <t>SE0009190390</t>
  </si>
  <si>
    <t>XS0926822189</t>
  </si>
  <si>
    <t>XS1578113125</t>
  </si>
  <si>
    <t>SE0010298190</t>
  </si>
  <si>
    <t xml:space="preserve"> </t>
  </si>
  <si>
    <t>XS1799048704</t>
  </si>
  <si>
    <t>SE0011309244</t>
  </si>
  <si>
    <t>2027-</t>
  </si>
  <si>
    <t>2024-2028</t>
  </si>
  <si>
    <t>2029-2033</t>
  </si>
  <si>
    <t>2034-</t>
  </si>
  <si>
    <t xml:space="preserve">XS1942708873
</t>
  </si>
  <si>
    <t>29/3/2019</t>
  </si>
  <si>
    <t>SE0012324341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</si>
</sst>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2"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
      <b/>
      <sz val="11"/>
      <color theme="1"/>
      <name val="Calibri"/>
      <family val="2"/>
      <scheme val="minor"/>
    </font>
    <font>
      <sz val="10"/>
      <name val="Arial"/>
      <family val="2"/>
    </font>
    <font>
      <sz val="10"/>
      <color theme="1"/>
      <name val="Tahoma"/>
      <family val="2"/>
    </font>
  </fonts>
  <fills count="5">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0"/>
        <bgColor indexed="64"/>
      </patternFill>
    </fill>
  </fills>
  <borders count="24">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7">
    <xf numFmtId="0" fontId="0" fillId="0" borderId="0"/>
    <xf numFmtId="9" fontId="1" fillId="0" borderId="0" applyFont="0" applyFill="0" applyBorder="0" applyAlignment="0" applyProtection="0"/>
    <xf numFmtId="3" fontId="3" fillId="0" borderId="1"/>
    <xf numFmtId="0" fontId="20" fillId="0" borderId="0"/>
    <xf numFmtId="0" fontId="1" fillId="0" borderId="0"/>
    <xf numFmtId="0" fontId="1" fillId="0" borderId="0"/>
    <xf numFmtId="0" fontId="21" fillId="0" borderId="0"/>
  </cellStyleXfs>
  <cellXfs count="114">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0" fontId="3" fillId="3" borderId="10" xfId="0" applyFont="1" applyFill="1" applyBorder="1"/>
    <xf numFmtId="0" fontId="3" fillId="3" borderId="12" xfId="0" applyFont="1" applyFill="1" applyBorder="1"/>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2" fillId="3" borderId="10" xfId="0" applyFont="1" applyFill="1" applyBorder="1"/>
    <xf numFmtId="0" fontId="2" fillId="3" borderId="16"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7" xfId="0" applyFont="1" applyFill="1" applyBorder="1" applyAlignment="1">
      <alignment horizontal="right" wrapText="1"/>
    </xf>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0" fontId="2" fillId="4" borderId="0" xfId="0" applyFont="1" applyFill="1"/>
    <xf numFmtId="14" fontId="2" fillId="3" borderId="1" xfId="0" applyNumberFormat="1" applyFont="1" applyFill="1" applyBorder="1"/>
    <xf numFmtId="0" fontId="2" fillId="3" borderId="1" xfId="0" applyFont="1" applyFill="1" applyBorder="1" applyAlignment="1">
      <alignment wrapText="1"/>
    </xf>
    <xf numFmtId="0" fontId="2" fillId="3" borderId="1" xfId="0" applyFont="1" applyFill="1" applyBorder="1" applyAlignment="1">
      <alignment wrapText="1"/>
    </xf>
    <xf numFmtId="0" fontId="2" fillId="3" borderId="1" xfId="0" applyFont="1" applyFill="1" applyBorder="1"/>
    <xf numFmtId="3" fontId="2" fillId="3" borderId="1" xfId="0" applyNumberFormat="1" applyFont="1" applyFill="1" applyBorder="1"/>
    <xf numFmtId="10" fontId="2" fillId="3" borderId="1" xfId="0" applyNumberFormat="1" applyFont="1" applyFill="1" applyBorder="1"/>
    <xf numFmtId="9" fontId="3" fillId="2" borderId="1" xfId="0" applyNumberFormat="1" applyFont="1" applyFill="1" applyBorder="1" applyAlignment="1">
      <alignment horizontal="right"/>
    </xf>
    <xf numFmtId="10" fontId="2" fillId="3" borderId="0" xfId="0" applyNumberFormat="1" applyFont="1" applyFill="1" applyBorder="1"/>
    <xf numFmtId="0" fontId="2" fillId="4" borderId="0" xfId="0" applyFont="1" applyFill="1" applyBorder="1"/>
    <xf numFmtId="0" fontId="19" fillId="0" borderId="14" xfId="0" applyFont="1" applyBorder="1"/>
    <xf numFmtId="3" fontId="19" fillId="0" borderId="15" xfId="0" applyNumberFormat="1" applyFont="1" applyBorder="1"/>
    <xf numFmtId="3" fontId="3" fillId="3" borderId="18" xfId="1" applyNumberFormat="1" applyFont="1" applyFill="1" applyBorder="1"/>
    <xf numFmtId="0" fontId="19" fillId="0" borderId="20" xfId="0" applyFont="1" applyBorder="1"/>
    <xf numFmtId="0" fontId="2" fillId="3" borderId="11" xfId="0" applyNumberFormat="1" applyFont="1" applyFill="1" applyBorder="1"/>
    <xf numFmtId="14" fontId="2" fillId="3" borderId="11" xfId="0" applyNumberFormat="1" applyFont="1" applyFill="1" applyBorder="1"/>
    <xf numFmtId="10" fontId="2" fillId="3" borderId="11" xfId="0" applyNumberFormat="1" applyFont="1" applyFill="1" applyBorder="1"/>
    <xf numFmtId="4" fontId="2" fillId="3" borderId="11" xfId="0" applyNumberFormat="1" applyFont="1" applyFill="1" applyBorder="1"/>
    <xf numFmtId="0" fontId="2" fillId="3" borderId="11" xfId="0" applyFont="1" applyFill="1" applyBorder="1" applyAlignment="1">
      <alignment wrapText="1"/>
    </xf>
    <xf numFmtId="3" fontId="2" fillId="0" borderId="1" xfId="0" applyNumberFormat="1" applyFont="1" applyFill="1" applyBorder="1"/>
    <xf numFmtId="3" fontId="2" fillId="0" borderId="17" xfId="0" applyNumberFormat="1" applyFont="1" applyFill="1" applyBorder="1"/>
    <xf numFmtId="3" fontId="3" fillId="0" borderId="17" xfId="2" applyFill="1" applyBorder="1"/>
    <xf numFmtId="3" fontId="3" fillId="0" borderId="1" xfId="2" applyFont="1" applyFill="1" applyBorder="1"/>
    <xf numFmtId="9" fontId="2" fillId="3" borderId="1" xfId="1" applyNumberFormat="1" applyFont="1" applyFill="1" applyBorder="1"/>
    <xf numFmtId="164" fontId="3" fillId="3" borderId="0" xfId="0" applyNumberFormat="1" applyFont="1" applyFill="1" applyBorder="1"/>
    <xf numFmtId="3" fontId="3" fillId="0" borderId="1" xfId="2" applyNumberFormat="1" applyFont="1" applyFill="1" applyBorder="1"/>
    <xf numFmtId="3" fontId="3" fillId="0" borderId="23" xfId="2" applyNumberFormat="1" applyFill="1" applyBorder="1"/>
    <xf numFmtId="3" fontId="3" fillId="0" borderId="19" xfId="1" applyNumberFormat="1" applyFont="1" applyFill="1" applyBorder="1"/>
    <xf numFmtId="3" fontId="19" fillId="0" borderId="21" xfId="0" applyNumberFormat="1" applyFont="1" applyFill="1" applyBorder="1"/>
    <xf numFmtId="3" fontId="3" fillId="0" borderId="22" xfId="1" applyNumberFormat="1" applyFont="1" applyFill="1" applyBorder="1"/>
    <xf numFmtId="2" fontId="2" fillId="0" borderId="1" xfId="0" applyNumberFormat="1" applyFont="1" applyFill="1" applyBorder="1"/>
    <xf numFmtId="3" fontId="2" fillId="0" borderId="11" xfId="0" applyNumberFormat="1" applyFont="1" applyFill="1" applyBorder="1"/>
    <xf numFmtId="9" fontId="2" fillId="0" borderId="1" xfId="1" applyFont="1" applyFill="1" applyBorder="1"/>
    <xf numFmtId="3" fontId="3" fillId="0" borderId="1" xfId="0" applyNumberFormat="1" applyFont="1" applyFill="1" applyBorder="1"/>
    <xf numFmtId="0" fontId="2" fillId="0" borderId="1" xfId="0" applyFont="1" applyFill="1" applyBorder="1"/>
    <xf numFmtId="3" fontId="3" fillId="0" borderId="1" xfId="2" applyNumberFormat="1" applyFill="1" applyBorder="1"/>
    <xf numFmtId="1" fontId="21" fillId="0" borderId="0" xfId="6" applyNumberFormat="1" applyFill="1"/>
    <xf numFmtId="3" fontId="21" fillId="0" borderId="0" xfId="6" applyNumberFormat="1" applyFill="1"/>
    <xf numFmtId="3" fontId="2" fillId="0" borderId="1" xfId="0" applyNumberFormat="1" applyFont="1" applyFill="1" applyBorder="1" applyAlignment="1">
      <alignment horizontal="right" wrapText="1"/>
    </xf>
    <xf numFmtId="3" fontId="3" fillId="0" borderId="1" xfId="0" applyNumberFormat="1" applyFont="1" applyFill="1" applyBorder="1" applyAlignment="1">
      <alignment horizontal="right" wrapText="1"/>
    </xf>
    <xf numFmtId="3" fontId="3" fillId="0" borderId="1" xfId="2" applyFill="1" applyBorder="1"/>
    <xf numFmtId="3" fontId="2" fillId="0" borderId="1" xfId="1" applyNumberFormat="1" applyFont="1" applyFill="1" applyBorder="1"/>
    <xf numFmtId="3" fontId="3" fillId="0" borderId="1" xfId="1" applyNumberFormat="1" applyFont="1" applyFill="1" applyBorder="1"/>
    <xf numFmtId="3" fontId="2" fillId="0" borderId="19" xfId="1" applyNumberFormat="1" applyFont="1" applyFill="1" applyBorder="1"/>
    <xf numFmtId="0" fontId="2" fillId="3" borderId="0" xfId="0" applyFont="1" applyFill="1" applyBorder="1" applyAlignment="1">
      <alignment horizontal="center" vertical="center"/>
    </xf>
  </cellXfs>
  <cellStyles count="7">
    <cellStyle name="ASCB - Summa" xfId="2"/>
    <cellStyle name="Normal" xfId="0" builtinId="0"/>
    <cellStyle name="Normal 2" xfId="4"/>
    <cellStyle name="Normal 3" xfId="5"/>
    <cellStyle name="Normal 4" xfId="3"/>
    <cellStyle name="Normal 5" xfId="6"/>
    <cellStyle name="Procent" xfId="1" builtinId="5"/>
  </cellStyles>
  <dxfs count="0"/>
  <tableStyles count="0" defaultTableStyle="TableStyleMedium9" defaultPivotStyle="PivotStyleLight16"/>
  <colors>
    <mruColors>
      <color rgb="FFFFFFFF"/>
      <color rgb="FF3660A8"/>
      <color rgb="FFDDDDDD"/>
      <color rgb="FF808080"/>
      <color rgb="FFF8F8F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property or 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111</xdr:row>
      <xdr:rowOff>178592</xdr:rowOff>
    </xdr:from>
    <xdr:to>
      <xdr:col>12</xdr:col>
      <xdr:colOff>511969</xdr:colOff>
      <xdr:row>120</xdr:row>
      <xdr:rowOff>71436</xdr:rowOff>
    </xdr:to>
    <xdr:sp macro="" textlink="">
      <xdr:nvSpPr>
        <xdr:cNvPr id="8" name="textruta 7"/>
        <xdr:cNvSpPr txBox="1"/>
      </xdr:nvSpPr>
      <xdr:spPr>
        <a:xfrm>
          <a:off x="1202531" y="23026686"/>
          <a:ext cx="9751219" cy="1607344"/>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dk1"/>
              </a:solidFill>
              <a:latin typeface="+mn-lt"/>
              <a:ea typeface="+mn-ea"/>
              <a:cs typeface="+mn-cs"/>
            </a:rPr>
            <a:t>Description of hedging the currency risks:</a:t>
          </a:r>
        </a:p>
        <a:p>
          <a:endParaRPr lang="en-US" sz="1100" i="1">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The risk appetite of LF Hypotek is limited and characterzied by prudence. The lending of LF Hypotek is denominated in SEK and most of the funding takes places in the same currency, with a portion denominated  in other currencies.Through these funding activites in other currencies the company is exposed to currency risk. The upcoming exposure is hedged on a transaction by transaction basis where the individual transactions are swapped back to SEK using the derivatives market. The relevant hedges are made back to back in connection to the trade with matching cashflows for the entire maturity of the underlying transaction leaving LF Hypotek with a very limited currency risk . The currency risk is internally measured as a 10% change in the relevant currency versus SEK.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128</xdr:row>
      <xdr:rowOff>23819</xdr:rowOff>
    </xdr:from>
    <xdr:to>
      <xdr:col>12</xdr:col>
      <xdr:colOff>511969</xdr:colOff>
      <xdr:row>137</xdr:row>
      <xdr:rowOff>11913</xdr:rowOff>
    </xdr:to>
    <xdr:sp macro="" textlink="">
      <xdr:nvSpPr>
        <xdr:cNvPr id="11" name="textruta 10"/>
        <xdr:cNvSpPr txBox="1"/>
      </xdr:nvSpPr>
      <xdr:spPr>
        <a:xfrm>
          <a:off x="1202531" y="26300913"/>
          <a:ext cx="9751219" cy="1702594"/>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latin typeface="+mn-lt"/>
              <a:ea typeface="+mn-ea"/>
              <a:cs typeface="+mn-cs"/>
            </a:rPr>
            <a:t>Description of hedging the i</a:t>
          </a:r>
          <a:r>
            <a:rPr lang="sv-SE" sz="1100" i="1"/>
            <a:t>nterest rate</a:t>
          </a:r>
          <a:r>
            <a:rPr lang="sv-SE" sz="1100" i="1" baseline="0"/>
            <a:t> risk:</a:t>
          </a:r>
        </a:p>
        <a:p>
          <a:pPr marL="0" marR="0" indent="0" defTabSz="914400" eaLnBrk="1" fontAlgn="auto" latinLnBrk="0" hangingPunct="1">
            <a:lnSpc>
              <a:spcPct val="100000"/>
            </a:lnSpc>
            <a:spcBef>
              <a:spcPts val="0"/>
            </a:spcBef>
            <a:spcAft>
              <a:spcPts val="0"/>
            </a:spcAft>
            <a:buClrTx/>
            <a:buSzTx/>
            <a:buFontTx/>
            <a:buNone/>
            <a:tabLst/>
            <a:defRPr/>
          </a:pPr>
          <a:endParaRPr lang="sv-SE" sz="1100" i="1" baseline="0"/>
        </a:p>
        <a:p>
          <a:pPr marL="0" marR="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The lending in LF Hypotek is made both on a fixed and floating rate basis and the funding is to a greater extent done on a fixed rate basis. The company is therefore exposed to interest rate risk . The risk appetite of LF Hypotek is limited and characterized by prudence. The upcoming risk is hedged using the derivaitves market. More specifically,</a:t>
          </a:r>
          <a:r>
            <a:rPr lang="en-US" sz="1100" i="1" baseline="0">
              <a:solidFill>
                <a:schemeClr val="dk1"/>
              </a:solidFill>
              <a:effectLst/>
              <a:latin typeface="+mn-lt"/>
              <a:ea typeface="+mn-ea"/>
              <a:cs typeface="+mn-cs"/>
            </a:rPr>
            <a:t> </a:t>
          </a:r>
          <a:r>
            <a:rPr lang="en-US" sz="1100" i="1">
              <a:solidFill>
                <a:schemeClr val="dk1"/>
              </a:solidFill>
              <a:effectLst/>
              <a:latin typeface="+mn-lt"/>
              <a:ea typeface="+mn-ea"/>
              <a:cs typeface="+mn-cs"/>
            </a:rPr>
            <a:t>the fixed interest rate risk arising on either the lending or the funding side is on a continous basis swapped to floating rate leaving LF Hypotek with very limited interest risk in maturity buckets longer than three months. When suitable, fixed rate bonds are also used as a direct match of fixed interest rate on the lending side. The interest rate risk is internally measured as the change in the portfolio market value arising from an upward yield curve parallell shift of 100 bps.</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twoCellAnchor editAs="oneCell">
    <xdr:from>
      <xdr:col>9</xdr:col>
      <xdr:colOff>238120</xdr:colOff>
      <xdr:row>1</xdr:row>
      <xdr:rowOff>71438</xdr:rowOff>
    </xdr:from>
    <xdr:to>
      <xdr:col>12</xdr:col>
      <xdr:colOff>357183</xdr:colOff>
      <xdr:row>1</xdr:row>
      <xdr:rowOff>737287</xdr:rowOff>
    </xdr:to>
    <xdr:pic>
      <xdr:nvPicPr>
        <xdr:cNvPr id="7" name="Bildobjekt 6" descr="Länsförsäkringar.jpg (960×28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67683" y="428626"/>
          <a:ext cx="2357438" cy="66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46</xdr:row>
      <xdr:rowOff>119060</xdr:rowOff>
    </xdr:from>
    <xdr:to>
      <xdr:col>4</xdr:col>
      <xdr:colOff>269080</xdr:colOff>
      <xdr:row>50</xdr:row>
      <xdr:rowOff>11903</xdr:rowOff>
    </xdr:to>
    <xdr:sp macro="" textlink="">
      <xdr:nvSpPr>
        <xdr:cNvPr id="9" name="textruta 8"/>
        <xdr:cNvSpPr txBox="1"/>
      </xdr:nvSpPr>
      <xdr:spPr>
        <a:xfrm>
          <a:off x="1214438" y="10679904"/>
          <a:ext cx="3126580" cy="654843"/>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dk1"/>
              </a:solidFill>
              <a:latin typeface="+mn-lt"/>
              <a:ea typeface="+mn-ea"/>
              <a:cs typeface="+mn-cs"/>
            </a:rPr>
            <a:t>* Maturity is the time remaining to the next change of interest rate in the</a:t>
          </a:r>
          <a:r>
            <a:rPr lang="en-US" sz="1100" i="1" baseline="0">
              <a:solidFill>
                <a:schemeClr val="dk1"/>
              </a:solidFill>
              <a:latin typeface="+mn-lt"/>
              <a:ea typeface="+mn-ea"/>
              <a:cs typeface="+mn-cs"/>
            </a:rPr>
            <a:t> </a:t>
          </a:r>
          <a:r>
            <a:rPr lang="en-US" sz="1100" i="1">
              <a:solidFill>
                <a:schemeClr val="dk1"/>
              </a:solidFill>
              <a:latin typeface="+mn-lt"/>
              <a:ea typeface="+mn-ea"/>
              <a:cs typeface="+mn-cs"/>
            </a:rPr>
            <a:t>contractual terms.</a:t>
          </a:r>
          <a:endParaRPr lang="sv-SE" sz="1100" i="1">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1</xdr:col>
      <xdr:colOff>75911</xdr:colOff>
      <xdr:row>3</xdr:row>
      <xdr:rowOff>163488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66675" y="11430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2"/>
  <sheetViews>
    <sheetView showGridLines="0" tabSelected="1" zoomScale="80" zoomScaleNormal="80" zoomScaleSheetLayoutView="73" workbookViewId="0">
      <selection activeCell="A2" sqref="A2"/>
    </sheetView>
  </sheetViews>
  <sheetFormatPr defaultRowHeight="15" x14ac:dyDescent="0.25"/>
  <cols>
    <col min="1" max="2" width="9.140625" style="4"/>
    <col min="3" max="3" width="28.140625" style="4" customWidth="1"/>
    <col min="4" max="4" width="14.5703125" style="4" customWidth="1"/>
    <col min="5" max="5" width="13.7109375" style="4" customWidth="1"/>
    <col min="6" max="6" width="11.85546875" style="4" customWidth="1"/>
    <col min="7" max="7" width="14.85546875" style="4" bestFit="1" customWidth="1"/>
    <col min="8" max="8" width="12.140625" style="4" customWidth="1"/>
    <col min="9" max="9" width="14" style="4" customWidth="1"/>
    <col min="10" max="10" width="12.85546875" style="4" customWidth="1"/>
    <col min="11" max="11" width="11.5703125" style="4" customWidth="1"/>
    <col min="12" max="12" width="9.140625" style="4"/>
    <col min="13" max="13" width="9.140625" style="4" customWidth="1"/>
    <col min="14" max="16384" width="9.140625" style="4"/>
  </cols>
  <sheetData>
    <row r="1" spans="1:14" ht="28.5" customHeight="1" x14ac:dyDescent="0.25">
      <c r="B1" s="3" t="s">
        <v>108</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39"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139</v>
      </c>
      <c r="E5" s="14"/>
      <c r="F5" s="15"/>
      <c r="G5" s="6"/>
      <c r="H5" s="6"/>
      <c r="I5" s="12" t="s">
        <v>95</v>
      </c>
      <c r="J5" s="12"/>
      <c r="K5" s="12"/>
      <c r="L5" s="12" t="s">
        <v>141</v>
      </c>
      <c r="M5" s="6"/>
      <c r="N5" s="6"/>
    </row>
    <row r="6" spans="1:14" x14ac:dyDescent="0.25">
      <c r="A6" s="1"/>
      <c r="B6" s="6"/>
      <c r="C6" s="16" t="s">
        <v>14</v>
      </c>
      <c r="D6" s="16" t="s">
        <v>138</v>
      </c>
      <c r="E6" s="6"/>
      <c r="F6" s="17"/>
      <c r="G6" s="6"/>
      <c r="H6" s="6"/>
      <c r="I6" s="113"/>
      <c r="J6" s="113"/>
      <c r="K6" s="6"/>
      <c r="L6" s="6"/>
      <c r="M6" s="6"/>
      <c r="N6" s="6"/>
    </row>
    <row r="7" spans="1:14" x14ac:dyDescent="0.25">
      <c r="A7" s="1"/>
      <c r="B7" s="6"/>
      <c r="C7" s="18" t="s">
        <v>15</v>
      </c>
      <c r="D7" s="18" t="s">
        <v>140</v>
      </c>
      <c r="E7" s="19"/>
      <c r="F7" s="20"/>
      <c r="G7" s="6"/>
      <c r="H7" s="6"/>
      <c r="I7" s="113"/>
      <c r="J7" s="113"/>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103" t="s">
        <v>169</v>
      </c>
      <c r="K9" s="78"/>
      <c r="L9" s="6"/>
      <c r="M9" s="6"/>
      <c r="N9" s="6"/>
    </row>
    <row r="10" spans="1:14" x14ac:dyDescent="0.25">
      <c r="A10" s="1"/>
      <c r="B10" s="6"/>
      <c r="C10" s="12" t="s">
        <v>50</v>
      </c>
      <c r="D10" s="12" t="s">
        <v>142</v>
      </c>
      <c r="E10" s="12" t="s">
        <v>145</v>
      </c>
      <c r="F10" s="12" t="s">
        <v>143</v>
      </c>
      <c r="G10" s="6"/>
      <c r="H10" s="6"/>
      <c r="I10" s="6"/>
      <c r="J10" s="6"/>
      <c r="K10" s="6"/>
      <c r="L10" s="6"/>
      <c r="M10" s="6"/>
      <c r="N10" s="6"/>
    </row>
    <row r="11" spans="1:14" x14ac:dyDescent="0.25">
      <c r="A11" s="1"/>
      <c r="B11" s="6"/>
      <c r="C11" s="12" t="s">
        <v>51</v>
      </c>
      <c r="D11" s="12" t="s">
        <v>143</v>
      </c>
      <c r="E11" s="12" t="s">
        <v>143</v>
      </c>
      <c r="F11" s="12" t="s">
        <v>143</v>
      </c>
      <c r="G11" s="6"/>
      <c r="H11" s="6"/>
      <c r="I11" s="6"/>
      <c r="J11" s="6"/>
      <c r="K11" s="6"/>
      <c r="L11" s="6"/>
      <c r="M11" s="6"/>
      <c r="N11" s="6"/>
    </row>
    <row r="12" spans="1:14" x14ac:dyDescent="0.25">
      <c r="A12" s="1"/>
      <c r="B12" s="6"/>
      <c r="C12" s="12" t="s">
        <v>52</v>
      </c>
      <c r="D12" s="12" t="s">
        <v>144</v>
      </c>
      <c r="E12" s="12" t="s">
        <v>155</v>
      </c>
      <c r="F12" s="12" t="s">
        <v>143</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39"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4"/>
      <c r="E16" s="6"/>
      <c r="F16" s="6"/>
      <c r="G16" s="6"/>
      <c r="H16" s="6"/>
      <c r="I16" s="22" t="s">
        <v>41</v>
      </c>
      <c r="J16" s="22"/>
      <c r="K16" s="24"/>
      <c r="L16" s="6"/>
      <c r="M16" s="6"/>
      <c r="N16" s="6"/>
    </row>
    <row r="17" spans="1:14" x14ac:dyDescent="0.25">
      <c r="A17" s="1"/>
      <c r="B17" s="6"/>
      <c r="C17" s="12" t="s">
        <v>27</v>
      </c>
      <c r="D17" s="88">
        <v>216322</v>
      </c>
      <c r="E17" s="6"/>
      <c r="F17" s="6"/>
      <c r="G17" s="6"/>
      <c r="H17" s="6"/>
      <c r="I17" s="12" t="s">
        <v>42</v>
      </c>
      <c r="J17" s="12"/>
      <c r="K17" s="88">
        <v>388225</v>
      </c>
      <c r="L17" s="6"/>
      <c r="M17" s="6"/>
      <c r="N17" s="6"/>
    </row>
    <row r="18" spans="1:14" x14ac:dyDescent="0.25">
      <c r="A18" s="1"/>
      <c r="B18" s="6"/>
      <c r="C18" s="12" t="s">
        <v>61</v>
      </c>
      <c r="D18" s="88">
        <v>10500</v>
      </c>
      <c r="E18" s="6"/>
      <c r="F18" s="6"/>
      <c r="G18" s="6"/>
      <c r="H18" s="6"/>
      <c r="I18" s="12" t="s">
        <v>43</v>
      </c>
      <c r="J18" s="12"/>
      <c r="K18" s="88">
        <v>171382</v>
      </c>
      <c r="L18" s="6"/>
      <c r="M18" s="6"/>
      <c r="N18" s="6"/>
    </row>
    <row r="19" spans="1:14" x14ac:dyDescent="0.25">
      <c r="A19" s="1"/>
      <c r="B19" s="6"/>
      <c r="C19" s="12" t="s">
        <v>28</v>
      </c>
      <c r="D19" s="88"/>
      <c r="E19" s="6"/>
      <c r="F19" s="6"/>
      <c r="G19" s="6"/>
      <c r="H19" s="6"/>
      <c r="I19" s="12" t="s">
        <v>48</v>
      </c>
      <c r="J19" s="12"/>
      <c r="K19" s="88">
        <v>171250</v>
      </c>
      <c r="L19" s="6"/>
      <c r="M19" s="6"/>
      <c r="N19" s="6"/>
    </row>
    <row r="20" spans="1:14" x14ac:dyDescent="0.25">
      <c r="A20" s="1"/>
      <c r="B20" s="6"/>
      <c r="C20" s="21" t="s">
        <v>23</v>
      </c>
      <c r="D20" s="102">
        <f>SUM(D17:D19)</f>
        <v>226822</v>
      </c>
      <c r="E20" s="6"/>
      <c r="F20" s="6"/>
      <c r="G20" s="6"/>
      <c r="H20" s="6"/>
      <c r="I20" s="12" t="s">
        <v>44</v>
      </c>
      <c r="J20" s="12"/>
      <c r="K20" s="88">
        <v>557208.43999999994</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7" t="s">
        <v>29</v>
      </c>
      <c r="D22" s="28" t="s">
        <v>54</v>
      </c>
      <c r="E22" s="28" t="s">
        <v>80</v>
      </c>
      <c r="F22" s="28" t="s">
        <v>94</v>
      </c>
      <c r="G22" s="6"/>
      <c r="H22" s="6"/>
      <c r="I22" s="22" t="s">
        <v>36</v>
      </c>
      <c r="J22" s="24"/>
      <c r="K22" s="28" t="s">
        <v>54</v>
      </c>
      <c r="L22" s="28" t="s">
        <v>80</v>
      </c>
      <c r="M22" s="6"/>
      <c r="N22" s="6"/>
    </row>
    <row r="23" spans="1:14" x14ac:dyDescent="0.25">
      <c r="A23" s="1"/>
      <c r="B23" s="6"/>
      <c r="C23" s="26" t="s">
        <v>30</v>
      </c>
      <c r="D23" s="88">
        <f>155806.4925+4399.4921</f>
        <v>160205.9846</v>
      </c>
      <c r="E23" s="34">
        <f>IF($D$30=0,,(D23/$D$30))</f>
        <v>0.74058950070094176</v>
      </c>
      <c r="F23" s="88">
        <v>530952.51651566324</v>
      </c>
      <c r="G23" s="6"/>
      <c r="H23" s="6"/>
      <c r="I23" s="73" t="s">
        <v>65</v>
      </c>
      <c r="J23" s="73"/>
      <c r="K23" s="100">
        <v>32933.70099384003</v>
      </c>
      <c r="L23" s="34">
        <f>IF($K$31=0,,(K23/$K$31))</f>
        <v>0.15224370813134638</v>
      </c>
      <c r="M23" s="6"/>
      <c r="N23" s="6"/>
    </row>
    <row r="24" spans="1:14" x14ac:dyDescent="0.25">
      <c r="A24" s="1"/>
      <c r="B24" s="6"/>
      <c r="C24" s="26" t="s">
        <v>31</v>
      </c>
      <c r="D24" s="88">
        <v>56116.262000000002</v>
      </c>
      <c r="E24" s="34">
        <f t="shared" ref="E24:E30" si="0">IF($D$30=0,,(D24/$D$30))</f>
        <v>0.25941049929905824</v>
      </c>
      <c r="F24" s="88">
        <v>623393.68999999994</v>
      </c>
      <c r="G24" s="6"/>
      <c r="H24" s="6"/>
      <c r="I24" s="73" t="s">
        <v>63</v>
      </c>
      <c r="J24" s="73"/>
      <c r="K24" s="100">
        <v>19221.072012429999</v>
      </c>
      <c r="L24" s="34">
        <f t="shared" ref="L24:L31" si="1">IF($K$31=0,,(K24/$K$31))</f>
        <v>8.8853884899827096E-2</v>
      </c>
      <c r="M24" s="6"/>
      <c r="N24" s="6"/>
    </row>
    <row r="25" spans="1:14" x14ac:dyDescent="0.25">
      <c r="A25" s="1"/>
      <c r="B25" s="6"/>
      <c r="C25" s="26" t="s">
        <v>32</v>
      </c>
      <c r="D25" s="88"/>
      <c r="E25" s="34">
        <f t="shared" si="0"/>
        <v>0</v>
      </c>
      <c r="F25" s="74"/>
      <c r="G25" s="6"/>
      <c r="H25" s="6"/>
      <c r="I25" s="73" t="s">
        <v>64</v>
      </c>
      <c r="J25" s="73"/>
      <c r="K25" s="100">
        <v>7864.0392604400022</v>
      </c>
      <c r="L25" s="34">
        <f t="shared" si="1"/>
        <v>3.6353354216819185E-2</v>
      </c>
      <c r="M25" s="6"/>
      <c r="N25" s="6"/>
    </row>
    <row r="26" spans="1:14" x14ac:dyDescent="0.25">
      <c r="A26" s="1"/>
      <c r="B26" s="6"/>
      <c r="C26" s="26" t="s">
        <v>62</v>
      </c>
      <c r="D26" s="88"/>
      <c r="E26" s="34">
        <f t="shared" si="0"/>
        <v>0</v>
      </c>
      <c r="F26" s="74"/>
      <c r="G26" s="6"/>
      <c r="H26" s="6"/>
      <c r="I26" s="73" t="s">
        <v>56</v>
      </c>
      <c r="J26" s="73"/>
      <c r="K26" s="100">
        <v>22995.039672019997</v>
      </c>
      <c r="L26" s="34">
        <f t="shared" si="1"/>
        <v>0.10629992993956397</v>
      </c>
      <c r="M26" s="6"/>
      <c r="N26" s="6"/>
    </row>
    <row r="27" spans="1:14" x14ac:dyDescent="0.25">
      <c r="A27" s="1"/>
      <c r="B27" s="6"/>
      <c r="C27" s="26" t="s">
        <v>33</v>
      </c>
      <c r="D27" s="88"/>
      <c r="E27" s="34">
        <f t="shared" si="0"/>
        <v>0</v>
      </c>
      <c r="F27" s="74"/>
      <c r="G27" s="6"/>
      <c r="H27" s="6"/>
      <c r="I27" s="73" t="s">
        <v>57</v>
      </c>
      <c r="J27" s="73"/>
      <c r="K27" s="100">
        <v>50980.36166589996</v>
      </c>
      <c r="L27" s="34">
        <f t="shared" si="1"/>
        <v>0.23566860291060104</v>
      </c>
      <c r="M27" s="6"/>
      <c r="N27" s="6"/>
    </row>
    <row r="28" spans="1:14" x14ac:dyDescent="0.25">
      <c r="A28" s="1"/>
      <c r="B28" s="6"/>
      <c r="C28" s="26" t="s">
        <v>34</v>
      </c>
      <c r="D28" s="88"/>
      <c r="E28" s="34">
        <f t="shared" si="0"/>
        <v>0</v>
      </c>
      <c r="F28" s="74"/>
      <c r="G28" s="6"/>
      <c r="H28" s="6"/>
      <c r="I28" s="73" t="s">
        <v>58</v>
      </c>
      <c r="J28" s="73"/>
      <c r="K28" s="100">
        <v>32940.399396230008</v>
      </c>
      <c r="L28" s="34">
        <f t="shared" si="1"/>
        <v>0.15227467305747469</v>
      </c>
      <c r="M28" s="6"/>
      <c r="N28" s="6"/>
    </row>
    <row r="29" spans="1:14" x14ac:dyDescent="0.25">
      <c r="A29" s="1"/>
      <c r="B29" s="6"/>
      <c r="C29" s="26" t="s">
        <v>35</v>
      </c>
      <c r="D29" s="88"/>
      <c r="E29" s="34">
        <f t="shared" si="0"/>
        <v>0</v>
      </c>
      <c r="F29" s="74"/>
      <c r="G29" s="6"/>
      <c r="H29" s="6"/>
      <c r="I29" s="73" t="s">
        <v>59</v>
      </c>
      <c r="J29" s="73"/>
      <c r="K29" s="100">
        <v>49387.633731509974</v>
      </c>
      <c r="L29" s="34">
        <f t="shared" si="1"/>
        <v>0.22830584684436767</v>
      </c>
      <c r="M29" s="6"/>
      <c r="N29" s="6"/>
    </row>
    <row r="30" spans="1:14" x14ac:dyDescent="0.25">
      <c r="A30" s="1"/>
      <c r="B30" s="6"/>
      <c r="C30" s="25" t="s">
        <v>46</v>
      </c>
      <c r="D30" s="104">
        <f>SUM(D23:D29)</f>
        <v>216322.24660000001</v>
      </c>
      <c r="E30" s="42">
        <f t="shared" si="0"/>
        <v>1</v>
      </c>
      <c r="F30" s="6"/>
      <c r="G30" s="6"/>
      <c r="H30" s="6"/>
      <c r="I30" s="30" t="s">
        <v>40</v>
      </c>
      <c r="J30" s="30"/>
      <c r="K30" s="100">
        <v>0</v>
      </c>
      <c r="L30" s="34">
        <f t="shared" si="1"/>
        <v>0</v>
      </c>
      <c r="M30" s="6"/>
      <c r="N30" s="6"/>
    </row>
    <row r="31" spans="1:14" x14ac:dyDescent="0.25">
      <c r="A31" s="1"/>
      <c r="B31" s="6"/>
      <c r="C31" s="6"/>
      <c r="D31" s="6"/>
      <c r="E31" s="6"/>
      <c r="F31" s="6"/>
      <c r="G31" s="6"/>
      <c r="H31" s="6"/>
      <c r="I31" s="31" t="s">
        <v>46</v>
      </c>
      <c r="J31" s="32"/>
      <c r="K31" s="94">
        <f>SUM(K23:K30)</f>
        <v>216322.24673236997</v>
      </c>
      <c r="L31" s="42">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7" t="s">
        <v>24</v>
      </c>
      <c r="D33" s="28" t="s">
        <v>54</v>
      </c>
      <c r="E33" s="28" t="s">
        <v>80</v>
      </c>
      <c r="F33" s="6"/>
      <c r="G33" s="6"/>
      <c r="H33" s="6"/>
      <c r="I33" s="22" t="s">
        <v>100</v>
      </c>
      <c r="J33" s="22"/>
      <c r="K33" s="28" t="s">
        <v>54</v>
      </c>
      <c r="L33" s="28" t="s">
        <v>80</v>
      </c>
      <c r="M33" s="6"/>
      <c r="N33" s="6"/>
    </row>
    <row r="34" spans="1:16" x14ac:dyDescent="0.25">
      <c r="A34" s="1"/>
      <c r="B34" s="6"/>
      <c r="C34" s="26" t="s">
        <v>37</v>
      </c>
      <c r="D34" s="88">
        <v>140596.92600000001</v>
      </c>
      <c r="E34" s="34">
        <f>IF($D$36=0,,(D34/$D$36))</f>
        <v>0.64994205809845285</v>
      </c>
      <c r="F34" s="6"/>
      <c r="G34" s="6"/>
      <c r="H34" s="6"/>
      <c r="I34" s="12" t="s">
        <v>38</v>
      </c>
      <c r="J34" s="12"/>
      <c r="K34" s="88">
        <v>112536.90151677</v>
      </c>
      <c r="L34" s="92">
        <f>IF($K$36=0,,(K34/$K$36))</f>
        <v>0.52022805407363537</v>
      </c>
      <c r="M34" s="7"/>
      <c r="N34" s="6"/>
    </row>
    <row r="35" spans="1:16" x14ac:dyDescent="0.25">
      <c r="A35" s="1"/>
      <c r="B35" s="6"/>
      <c r="C35" s="26" t="s">
        <v>11</v>
      </c>
      <c r="D35" s="88">
        <f>59876.091048+15849.229294</f>
        <v>75725.320342000006</v>
      </c>
      <c r="E35" s="34">
        <f>IF($D$36=0,,(D35/$D$36))</f>
        <v>0.3500579419015471</v>
      </c>
      <c r="F35" s="6"/>
      <c r="G35" s="6"/>
      <c r="H35" s="6"/>
      <c r="I35" s="30" t="s">
        <v>39</v>
      </c>
      <c r="J35" s="30"/>
      <c r="K35" s="100">
        <v>103785.34530470001</v>
      </c>
      <c r="L35" s="92">
        <f>IF($K$36=0,,(K35/$K$36))</f>
        <v>0.47977194592636463</v>
      </c>
      <c r="M35" s="6"/>
      <c r="N35" s="6"/>
    </row>
    <row r="36" spans="1:16" x14ac:dyDescent="0.25">
      <c r="A36" s="1"/>
      <c r="B36" s="6"/>
      <c r="C36" s="25" t="s">
        <v>46</v>
      </c>
      <c r="D36" s="104">
        <f>SUM(D34:D35)</f>
        <v>216322.24634200003</v>
      </c>
      <c r="E36" s="42">
        <f>IF($D$36=0,,(D36/$D$36))</f>
        <v>1</v>
      </c>
      <c r="F36" s="6"/>
      <c r="G36" s="6"/>
      <c r="H36" s="6"/>
      <c r="I36" s="31" t="s">
        <v>46</v>
      </c>
      <c r="J36" s="32"/>
      <c r="K36" s="104">
        <f>SUM(K34:K35)</f>
        <v>216322.24682147001</v>
      </c>
      <c r="L36" s="42">
        <f>IF($K$36=0,,(K36/$K$36))</f>
        <v>1</v>
      </c>
      <c r="M36" s="6"/>
      <c r="N36" s="6"/>
    </row>
    <row r="37" spans="1:16" x14ac:dyDescent="0.25">
      <c r="A37" s="1"/>
      <c r="B37" s="6"/>
      <c r="C37" s="6"/>
      <c r="D37" s="6"/>
      <c r="E37" s="6"/>
      <c r="F37" s="6"/>
      <c r="G37" s="6"/>
      <c r="H37" s="6"/>
      <c r="I37" s="6"/>
      <c r="J37" s="6"/>
      <c r="K37" s="7" t="s">
        <v>161</v>
      </c>
      <c r="L37" s="6"/>
      <c r="M37" s="6"/>
      <c r="N37" s="6"/>
    </row>
    <row r="38" spans="1:16" x14ac:dyDescent="0.25">
      <c r="A38" s="1"/>
      <c r="B38" s="6"/>
      <c r="C38" s="27" t="s">
        <v>103</v>
      </c>
      <c r="D38" s="99">
        <v>6.916666666666667</v>
      </c>
      <c r="E38" s="6"/>
      <c r="F38" s="6"/>
      <c r="G38" s="6"/>
      <c r="H38" s="6"/>
      <c r="I38" s="6"/>
      <c r="J38" s="6"/>
      <c r="K38" s="7"/>
      <c r="L38" s="6"/>
      <c r="M38" s="7" t="s">
        <v>161</v>
      </c>
      <c r="N38" s="6"/>
    </row>
    <row r="39" spans="1:16" x14ac:dyDescent="0.25">
      <c r="A39" s="1"/>
      <c r="B39" s="6"/>
      <c r="C39" s="8"/>
      <c r="D39" s="6"/>
      <c r="E39" s="6"/>
      <c r="F39" s="6"/>
      <c r="G39" s="6"/>
      <c r="H39" s="6"/>
      <c r="I39" s="7"/>
      <c r="J39" s="6"/>
      <c r="K39" s="6"/>
      <c r="L39" s="6"/>
      <c r="M39" s="6"/>
      <c r="N39" s="6"/>
    </row>
    <row r="40" spans="1:16" x14ac:dyDescent="0.25">
      <c r="A40" s="1"/>
      <c r="B40" s="6"/>
      <c r="C40" s="27" t="s">
        <v>99</v>
      </c>
      <c r="D40" s="76" t="s">
        <v>98</v>
      </c>
      <c r="E40" s="28" t="s">
        <v>5</v>
      </c>
      <c r="F40" s="28" t="s">
        <v>6</v>
      </c>
      <c r="G40" s="28" t="s">
        <v>7</v>
      </c>
      <c r="H40" s="28" t="s">
        <v>8</v>
      </c>
      <c r="I40" s="28" t="s">
        <v>9</v>
      </c>
      <c r="J40" s="28" t="s">
        <v>66</v>
      </c>
      <c r="K40" s="28" t="s">
        <v>67</v>
      </c>
      <c r="L40" s="28" t="s">
        <v>10</v>
      </c>
      <c r="M40" s="28" t="s">
        <v>46</v>
      </c>
      <c r="N40" s="6"/>
    </row>
    <row r="41" spans="1:16" x14ac:dyDescent="0.25">
      <c r="A41" s="1"/>
      <c r="B41" s="6"/>
      <c r="C41" s="73" t="s">
        <v>54</v>
      </c>
      <c r="D41" s="105">
        <v>42759.314932807298</v>
      </c>
      <c r="E41" s="88">
        <v>39850.371956169096</v>
      </c>
      <c r="F41" s="88">
        <v>36390.503857889802</v>
      </c>
      <c r="G41" s="88">
        <v>32446.382230671101</v>
      </c>
      <c r="H41" s="88">
        <v>27498.4326193823</v>
      </c>
      <c r="I41" s="88">
        <v>20620.1850004021</v>
      </c>
      <c r="J41" s="88">
        <v>12751.113452452499</v>
      </c>
      <c r="K41" s="88">
        <v>4005.3803149478604</v>
      </c>
      <c r="L41" s="88">
        <v>0</v>
      </c>
      <c r="M41" s="88">
        <f>SUM(D41:L41)</f>
        <v>216321.68436472205</v>
      </c>
      <c r="N41" s="6" t="s">
        <v>161</v>
      </c>
    </row>
    <row r="42" spans="1:16" x14ac:dyDescent="0.25">
      <c r="A42" s="1"/>
      <c r="B42" s="6"/>
      <c r="C42" s="73" t="s">
        <v>80</v>
      </c>
      <c r="D42" s="34">
        <f>IF($M$41=0,,(D41/$M$41))</f>
        <v>0.19766541231582851</v>
      </c>
      <c r="E42" s="34">
        <f t="shared" ref="E42:M42" si="2">IF($M$41=0,,(E41/$M$41))</f>
        <v>0.18421811051073683</v>
      </c>
      <c r="F42" s="34">
        <f t="shared" si="2"/>
        <v>0.16822402231546418</v>
      </c>
      <c r="G42" s="34">
        <f t="shared" si="2"/>
        <v>0.14999135350650258</v>
      </c>
      <c r="H42" s="34">
        <f t="shared" si="2"/>
        <v>0.12711824383273326</v>
      </c>
      <c r="I42" s="34">
        <f t="shared" si="2"/>
        <v>9.5321858559663006E-2</v>
      </c>
      <c r="J42" s="34">
        <f t="shared" si="2"/>
        <v>5.8945146853395906E-2</v>
      </c>
      <c r="K42" s="34">
        <f t="shared" si="2"/>
        <v>1.8515852105675735E-2</v>
      </c>
      <c r="L42" s="34">
        <f t="shared" si="2"/>
        <v>0</v>
      </c>
      <c r="M42" s="42">
        <f t="shared" si="2"/>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7" t="s">
        <v>102</v>
      </c>
      <c r="D44" s="28">
        <v>2019</v>
      </c>
      <c r="E44" s="28">
        <v>2020</v>
      </c>
      <c r="F44" s="28">
        <v>2021</v>
      </c>
      <c r="G44" s="28">
        <v>2022</v>
      </c>
      <c r="H44" s="28">
        <v>2023</v>
      </c>
      <c r="I44" s="28">
        <v>2024</v>
      </c>
      <c r="J44" s="28">
        <v>2025</v>
      </c>
      <c r="K44" s="28">
        <v>2026</v>
      </c>
      <c r="L44" s="28" t="s">
        <v>164</v>
      </c>
      <c r="M44" s="28" t="s">
        <v>46</v>
      </c>
      <c r="N44" s="6"/>
    </row>
    <row r="45" spans="1:16" x14ac:dyDescent="0.25">
      <c r="A45" s="1"/>
      <c r="B45" s="6"/>
      <c r="C45" s="12" t="s">
        <v>54</v>
      </c>
      <c r="D45" s="88">
        <f>142639.53+1.3</f>
        <v>142640.82999999999</v>
      </c>
      <c r="E45" s="88">
        <v>31627.51</v>
      </c>
      <c r="F45" s="88">
        <v>28563.71</v>
      </c>
      <c r="G45" s="88">
        <v>10905.92</v>
      </c>
      <c r="H45" s="88">
        <v>1812.2</v>
      </c>
      <c r="I45" s="88">
        <v>378.52</v>
      </c>
      <c r="J45" s="88">
        <v>213.55</v>
      </c>
      <c r="K45" s="88">
        <v>79.709999999999994</v>
      </c>
      <c r="L45" s="88">
        <v>100.3</v>
      </c>
      <c r="M45" s="102">
        <f>SUM(D45:L45)</f>
        <v>216322.24999999997</v>
      </c>
      <c r="N45" s="6"/>
    </row>
    <row r="46" spans="1:16" x14ac:dyDescent="0.25">
      <c r="A46" s="1"/>
      <c r="B46" s="6"/>
      <c r="C46" s="12" t="s">
        <v>80</v>
      </c>
      <c r="D46" s="34">
        <f>IF($M$45=0,,(D45/$M$45))</f>
        <v>0.65939046954254588</v>
      </c>
      <c r="E46" s="34">
        <f t="shared" ref="E46:L46" si="3">IF($M$45=0,,(E45/$M$45))</f>
        <v>0.14620553364251715</v>
      </c>
      <c r="F46" s="34">
        <f t="shared" si="3"/>
        <v>0.13204240432965172</v>
      </c>
      <c r="G46" s="34">
        <f t="shared" si="3"/>
        <v>5.0415156092357589E-2</v>
      </c>
      <c r="H46" s="34">
        <f t="shared" si="3"/>
        <v>8.3773167115264394E-3</v>
      </c>
      <c r="I46" s="34">
        <f t="shared" si="3"/>
        <v>1.749796888669566E-3</v>
      </c>
      <c r="J46" s="34">
        <f t="shared" si="3"/>
        <v>9.8718462848828561E-4</v>
      </c>
      <c r="K46" s="34">
        <f t="shared" si="3"/>
        <v>3.6847804606322283E-4</v>
      </c>
      <c r="L46" s="34">
        <f t="shared" si="3"/>
        <v>4.6366011818016874E-4</v>
      </c>
      <c r="M46" s="42">
        <f>IF($M$41=0,,(M45/$M$41))</f>
        <v>1.0000026147876926</v>
      </c>
      <c r="N46" s="6"/>
    </row>
    <row r="47" spans="1:16" x14ac:dyDescent="0.25">
      <c r="A47" s="1"/>
      <c r="B47" s="6"/>
      <c r="C47" s="6"/>
      <c r="D47" s="45"/>
      <c r="E47" s="45"/>
      <c r="F47" s="45"/>
      <c r="G47" s="45"/>
      <c r="H47" s="45"/>
      <c r="I47" s="45"/>
      <c r="J47" s="45"/>
      <c r="K47" s="45"/>
      <c r="L47" s="45"/>
      <c r="M47" s="46"/>
      <c r="N47" s="6"/>
    </row>
    <row r="48" spans="1:16" x14ac:dyDescent="0.25">
      <c r="A48" s="1"/>
      <c r="B48" s="6"/>
      <c r="C48" s="6"/>
      <c r="D48" s="45"/>
      <c r="E48" s="45"/>
      <c r="F48" s="45"/>
      <c r="G48" s="45"/>
      <c r="H48" s="45"/>
      <c r="I48" s="45"/>
      <c r="J48" s="45"/>
      <c r="K48" s="45"/>
      <c r="L48" s="45"/>
      <c r="M48" s="46"/>
      <c r="N48" s="6"/>
    </row>
    <row r="49" spans="1:14" x14ac:dyDescent="0.25">
      <c r="A49" s="1"/>
      <c r="B49" s="6"/>
      <c r="C49" s="6"/>
      <c r="D49" s="45"/>
      <c r="E49" s="45"/>
      <c r="F49" s="45"/>
      <c r="G49" s="45"/>
      <c r="H49" s="45"/>
      <c r="I49" s="45"/>
      <c r="J49" s="45"/>
      <c r="K49" s="45"/>
      <c r="L49" s="45"/>
      <c r="M49" s="93" t="s">
        <v>161</v>
      </c>
      <c r="N49" s="6"/>
    </row>
    <row r="50" spans="1:14" x14ac:dyDescent="0.25">
      <c r="A50" s="1"/>
      <c r="B50" s="6"/>
      <c r="C50" s="6"/>
      <c r="D50" s="45"/>
      <c r="E50" s="45"/>
      <c r="F50" s="45"/>
      <c r="G50" s="45"/>
      <c r="H50" s="45"/>
      <c r="I50" s="45"/>
      <c r="J50" s="45"/>
      <c r="K50" s="45"/>
      <c r="L50" s="45"/>
      <c r="M50" s="46"/>
      <c r="N50" s="6"/>
    </row>
    <row r="51" spans="1:14" x14ac:dyDescent="0.25">
      <c r="A51" s="1"/>
      <c r="B51" s="6"/>
      <c r="C51" s="6"/>
      <c r="D51" s="6"/>
      <c r="E51" s="6"/>
      <c r="F51" s="6"/>
      <c r="G51" s="6"/>
      <c r="H51" s="6"/>
      <c r="I51" s="6"/>
      <c r="J51" s="6"/>
      <c r="K51" s="6"/>
      <c r="L51" s="6"/>
      <c r="M51" s="6"/>
      <c r="N51" s="6"/>
    </row>
    <row r="52" spans="1:14" x14ac:dyDescent="0.25">
      <c r="A52" s="1"/>
      <c r="B52" s="6"/>
      <c r="C52" s="27" t="s">
        <v>0</v>
      </c>
      <c r="D52" s="28" t="s">
        <v>68</v>
      </c>
      <c r="E52" s="28" t="s">
        <v>69</v>
      </c>
      <c r="F52" s="28" t="s">
        <v>70</v>
      </c>
      <c r="G52" s="28" t="s">
        <v>71</v>
      </c>
      <c r="H52" s="28" t="s">
        <v>72</v>
      </c>
      <c r="I52" s="28" t="s">
        <v>46</v>
      </c>
      <c r="J52" s="6"/>
      <c r="K52" s="6"/>
      <c r="L52" s="6"/>
      <c r="M52" s="6"/>
      <c r="N52" s="6"/>
    </row>
    <row r="53" spans="1:14" x14ac:dyDescent="0.25">
      <c r="A53" s="1"/>
      <c r="B53" s="6"/>
      <c r="C53" s="73" t="s">
        <v>54</v>
      </c>
      <c r="D53" s="88">
        <v>39411.901475559993</v>
      </c>
      <c r="E53" s="88">
        <v>35098.526069050044</v>
      </c>
      <c r="F53" s="88">
        <v>24928.362133799994</v>
      </c>
      <c r="G53" s="88">
        <v>39668.823287889936</v>
      </c>
      <c r="H53" s="88">
        <v>77214.633766069979</v>
      </c>
      <c r="I53" s="91">
        <f>SUM(D53:H53)</f>
        <v>216322.24673236994</v>
      </c>
      <c r="J53" s="7"/>
      <c r="K53" s="6"/>
      <c r="L53" s="6"/>
      <c r="M53" s="6"/>
      <c r="N53" s="6"/>
    </row>
    <row r="54" spans="1:14" x14ac:dyDescent="0.25">
      <c r="A54" s="1"/>
      <c r="B54" s="6"/>
      <c r="C54" s="73" t="s">
        <v>80</v>
      </c>
      <c r="D54" s="34">
        <f>IF($I$53=0,,(D53/$I$53))</f>
        <v>0.18219069962008902</v>
      </c>
      <c r="E54" s="34">
        <f t="shared" ref="E54:I54" si="4">IF($I$53=0,,(E53/$I$53))</f>
        <v>0.16225111655979294</v>
      </c>
      <c r="F54" s="34">
        <f t="shared" si="4"/>
        <v>0.11523716358512549</v>
      </c>
      <c r="G54" s="34">
        <f t="shared" si="4"/>
        <v>0.18337838057390141</v>
      </c>
      <c r="H54" s="34">
        <f t="shared" si="4"/>
        <v>0.35694263966109119</v>
      </c>
      <c r="I54" s="42">
        <f t="shared" si="4"/>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4"/>
      <c r="E56" s="24"/>
      <c r="F56" s="24"/>
      <c r="G56" s="24"/>
      <c r="H56" s="24"/>
      <c r="I56" s="6"/>
      <c r="J56" s="6"/>
      <c r="K56" s="6"/>
      <c r="L56" s="6"/>
      <c r="M56" s="6"/>
      <c r="N56" s="6"/>
    </row>
    <row r="57" spans="1:14" x14ac:dyDescent="0.25">
      <c r="A57" s="1"/>
      <c r="B57" s="6"/>
      <c r="C57" s="22" t="s">
        <v>156</v>
      </c>
      <c r="D57" s="33" t="s">
        <v>73</v>
      </c>
      <c r="E57" s="33" t="s">
        <v>12</v>
      </c>
      <c r="F57" s="33" t="s">
        <v>84</v>
      </c>
      <c r="G57" s="33" t="s">
        <v>85</v>
      </c>
      <c r="H57" s="33" t="s">
        <v>46</v>
      </c>
      <c r="I57" s="6"/>
      <c r="J57" s="6"/>
      <c r="K57" s="6"/>
      <c r="L57" s="6"/>
      <c r="M57" s="6"/>
      <c r="N57" s="6"/>
    </row>
    <row r="58" spans="1:14" x14ac:dyDescent="0.25">
      <c r="A58" s="1"/>
      <c r="B58" s="6"/>
      <c r="C58" s="12" t="s">
        <v>54</v>
      </c>
      <c r="D58" s="88">
        <v>0.31229424</v>
      </c>
      <c r="E58" s="23">
        <v>0</v>
      </c>
      <c r="F58" s="23">
        <v>0</v>
      </c>
      <c r="G58" s="23">
        <v>0</v>
      </c>
      <c r="H58" s="29">
        <f>SUM(D58:G58)</f>
        <v>0.31229424</v>
      </c>
      <c r="I58" s="6"/>
      <c r="J58" s="6"/>
      <c r="K58" s="6"/>
      <c r="L58" s="6"/>
      <c r="M58" s="6"/>
      <c r="N58" s="6"/>
    </row>
    <row r="59" spans="1:14" x14ac:dyDescent="0.25">
      <c r="A59" s="1"/>
      <c r="B59" s="6"/>
      <c r="C59" s="12" t="s">
        <v>81</v>
      </c>
      <c r="D59" s="43">
        <f>IF($M$41=0,,(D58/$M$41))</f>
        <v>1.4436566584488431E-6</v>
      </c>
      <c r="E59" s="43">
        <f>IF($M$41=0,,(E58/$M$41))</f>
        <v>0</v>
      </c>
      <c r="F59" s="43">
        <f>IF($M$41=0,,(F58/$M$41))</f>
        <v>0</v>
      </c>
      <c r="G59" s="43">
        <f>IF($M$41=0,,(G58/$M$41))</f>
        <v>0</v>
      </c>
      <c r="H59" s="44">
        <f>IF($M$41=0,,(H58/$M$41))</f>
        <v>1.4436566584488431E-6</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7" t="s">
        <v>107</v>
      </c>
      <c r="D61" s="34">
        <v>0</v>
      </c>
      <c r="E61" s="40"/>
      <c r="F61" s="40"/>
      <c r="G61" s="41"/>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4"/>
      <c r="E63" s="6"/>
      <c r="F63" s="6"/>
      <c r="G63" s="6"/>
      <c r="H63" s="6"/>
      <c r="I63" s="6"/>
      <c r="J63" s="6"/>
      <c r="K63" s="6"/>
      <c r="L63" s="6"/>
      <c r="M63" s="6"/>
      <c r="N63" s="6"/>
    </row>
    <row r="64" spans="1:14" x14ac:dyDescent="0.25">
      <c r="A64" s="1"/>
      <c r="B64" s="6"/>
      <c r="C64" s="12" t="s">
        <v>97</v>
      </c>
      <c r="D64" s="101">
        <v>0.28599999999999998</v>
      </c>
      <c r="E64" s="77"/>
      <c r="F64" s="6"/>
      <c r="G64" s="6"/>
      <c r="H64" s="6"/>
      <c r="I64" s="6"/>
      <c r="J64" s="6"/>
      <c r="K64" s="6"/>
      <c r="L64" s="6"/>
      <c r="M64" s="6"/>
      <c r="N64" s="6"/>
    </row>
    <row r="65" spans="1:14" x14ac:dyDescent="0.25">
      <c r="A65" s="1"/>
      <c r="B65" s="6"/>
      <c r="C65" s="73" t="s">
        <v>101</v>
      </c>
      <c r="D65" s="101">
        <v>0.58899999999999997</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39"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4"/>
      <c r="E69" s="24"/>
      <c r="F69" s="24"/>
      <c r="G69" s="24"/>
      <c r="H69" s="24"/>
      <c r="I69" s="24"/>
      <c r="J69" s="24"/>
      <c r="K69" s="6"/>
      <c r="L69" s="6"/>
      <c r="M69" s="6"/>
      <c r="N69" s="6"/>
    </row>
    <row r="70" spans="1:14" ht="30" x14ac:dyDescent="0.25">
      <c r="A70" s="1"/>
      <c r="B70" s="6"/>
      <c r="C70" s="27" t="s">
        <v>4</v>
      </c>
      <c r="D70" s="28" t="s">
        <v>55</v>
      </c>
      <c r="E70" s="28" t="s">
        <v>53</v>
      </c>
      <c r="F70" s="37" t="s">
        <v>18</v>
      </c>
      <c r="G70" s="28" t="s">
        <v>24</v>
      </c>
      <c r="H70" s="28" t="s">
        <v>106</v>
      </c>
      <c r="I70" s="28" t="s">
        <v>105</v>
      </c>
      <c r="J70" s="28" t="s">
        <v>104</v>
      </c>
      <c r="K70" s="6"/>
      <c r="L70" s="6"/>
      <c r="M70" s="6"/>
      <c r="N70" s="6"/>
    </row>
    <row r="71" spans="1:14" x14ac:dyDescent="0.25">
      <c r="A71" s="1"/>
      <c r="B71" s="6"/>
      <c r="C71" s="72" t="s">
        <v>146</v>
      </c>
      <c r="D71" s="88">
        <v>6235</v>
      </c>
      <c r="E71" s="70">
        <v>43420</v>
      </c>
      <c r="F71" s="75">
        <v>2.5000000000000001E-2</v>
      </c>
      <c r="G71" s="36" t="s">
        <v>11</v>
      </c>
      <c r="H71" s="35" t="s">
        <v>152</v>
      </c>
      <c r="I71" s="70">
        <v>43635</v>
      </c>
      <c r="J71" s="70">
        <v>43635</v>
      </c>
      <c r="K71" s="6"/>
      <c r="L71" s="6"/>
      <c r="M71" s="6"/>
      <c r="N71" s="6"/>
    </row>
    <row r="72" spans="1:14" x14ac:dyDescent="0.25">
      <c r="A72" s="1"/>
      <c r="B72" s="6"/>
      <c r="C72" s="72" t="s">
        <v>147</v>
      </c>
      <c r="D72" s="88">
        <v>18995</v>
      </c>
      <c r="E72" s="70">
        <v>42438</v>
      </c>
      <c r="F72" s="75">
        <v>3.2500000000000001E-2</v>
      </c>
      <c r="G72" s="36" t="s">
        <v>11</v>
      </c>
      <c r="H72" s="35" t="s">
        <v>152</v>
      </c>
      <c r="I72" s="70">
        <v>44090</v>
      </c>
      <c r="J72" s="70">
        <v>44090</v>
      </c>
      <c r="K72" s="6"/>
      <c r="L72" s="6"/>
      <c r="M72" s="6"/>
      <c r="N72" s="6"/>
    </row>
    <row r="73" spans="1:14" x14ac:dyDescent="0.25">
      <c r="A73" s="1"/>
      <c r="B73" s="6"/>
      <c r="C73" s="87" t="s">
        <v>148</v>
      </c>
      <c r="D73" s="100">
        <v>19310</v>
      </c>
      <c r="E73" s="84">
        <v>42964</v>
      </c>
      <c r="F73" s="85">
        <v>1.7500000000000002E-2</v>
      </c>
      <c r="G73" s="86" t="s">
        <v>11</v>
      </c>
      <c r="H73" s="83" t="s">
        <v>152</v>
      </c>
      <c r="I73" s="84">
        <v>44454</v>
      </c>
      <c r="J73" s="84">
        <v>44454</v>
      </c>
      <c r="K73" s="6"/>
      <c r="L73" s="6"/>
      <c r="M73" s="6"/>
      <c r="N73" s="6"/>
    </row>
    <row r="74" spans="1:14" x14ac:dyDescent="0.25">
      <c r="A74" s="1"/>
      <c r="B74" s="6"/>
      <c r="C74" s="72" t="s">
        <v>149</v>
      </c>
      <c r="D74" s="88">
        <v>30012</v>
      </c>
      <c r="E74" s="70">
        <v>43395</v>
      </c>
      <c r="F74" s="75">
        <v>2.2499999999999999E-2</v>
      </c>
      <c r="G74" s="36" t="s">
        <v>11</v>
      </c>
      <c r="H74" s="35" t="s">
        <v>152</v>
      </c>
      <c r="I74" s="70">
        <v>44825</v>
      </c>
      <c r="J74" s="70">
        <v>44825</v>
      </c>
      <c r="K74" s="6"/>
      <c r="L74" s="6"/>
      <c r="M74" s="6"/>
      <c r="N74" s="6"/>
    </row>
    <row r="75" spans="1:14" x14ac:dyDescent="0.25">
      <c r="A75" s="1"/>
      <c r="B75" s="6"/>
      <c r="C75" s="72" t="s">
        <v>157</v>
      </c>
      <c r="D75" s="88">
        <v>28165</v>
      </c>
      <c r="E75" s="70">
        <v>43445</v>
      </c>
      <c r="F75" s="75">
        <v>1.2500000000000001E-2</v>
      </c>
      <c r="G75" s="36" t="s">
        <v>11</v>
      </c>
      <c r="H75" s="35" t="s">
        <v>152</v>
      </c>
      <c r="I75" s="70">
        <v>45189</v>
      </c>
      <c r="J75" s="70">
        <v>45189</v>
      </c>
      <c r="K75" s="6"/>
      <c r="L75" s="6"/>
      <c r="M75" s="6"/>
      <c r="N75" s="6"/>
    </row>
    <row r="76" spans="1:14" x14ac:dyDescent="0.25">
      <c r="A76" s="1"/>
      <c r="B76" s="6"/>
      <c r="C76" s="72" t="s">
        <v>160</v>
      </c>
      <c r="D76" s="88">
        <v>12980</v>
      </c>
      <c r="E76" s="70">
        <v>43447</v>
      </c>
      <c r="F76" s="75">
        <v>1.4999999999999999E-2</v>
      </c>
      <c r="G76" s="36" t="s">
        <v>11</v>
      </c>
      <c r="H76" s="35" t="s">
        <v>152</v>
      </c>
      <c r="I76" s="70">
        <v>45553</v>
      </c>
      <c r="J76" s="70">
        <v>45553</v>
      </c>
      <c r="K76" s="6"/>
      <c r="L76" s="6"/>
      <c r="M76" s="6"/>
      <c r="N76" s="6"/>
    </row>
    <row r="77" spans="1:14" x14ac:dyDescent="0.25">
      <c r="A77" s="1"/>
      <c r="B77" s="6"/>
      <c r="C77" s="72" t="s">
        <v>163</v>
      </c>
      <c r="D77" s="88">
        <v>8582</v>
      </c>
      <c r="E77" s="70">
        <v>43453</v>
      </c>
      <c r="F77" s="75">
        <v>1.2500000000000001E-2</v>
      </c>
      <c r="G77" s="36" t="s">
        <v>11</v>
      </c>
      <c r="H77" s="35" t="s">
        <v>152</v>
      </c>
      <c r="I77" s="70">
        <v>45917</v>
      </c>
      <c r="J77" s="70">
        <v>45917</v>
      </c>
      <c r="K77" s="6"/>
      <c r="L77" s="6"/>
      <c r="M77" s="6"/>
      <c r="N77" s="6"/>
    </row>
    <row r="78" spans="1:14" x14ac:dyDescent="0.25">
      <c r="A78" s="1"/>
      <c r="B78" s="6"/>
      <c r="C78" s="72" t="s">
        <v>170</v>
      </c>
      <c r="D78" s="88">
        <v>3700</v>
      </c>
      <c r="E78" s="70">
        <v>43540</v>
      </c>
      <c r="F78" s="75">
        <v>1.4999999999999999E-2</v>
      </c>
      <c r="G78" s="36" t="s">
        <v>11</v>
      </c>
      <c r="H78" s="35" t="s">
        <v>152</v>
      </c>
      <c r="I78" s="70">
        <v>46281</v>
      </c>
      <c r="J78" s="70">
        <v>46282</v>
      </c>
      <c r="K78" s="6"/>
      <c r="L78" s="6"/>
      <c r="M78" s="6"/>
      <c r="N78" s="6"/>
    </row>
    <row r="79" spans="1:14" x14ac:dyDescent="0.25">
      <c r="A79" s="1"/>
      <c r="B79" s="6"/>
      <c r="C79" s="9"/>
      <c r="D79" s="11"/>
      <c r="E79" s="11"/>
      <c r="F79" s="11"/>
      <c r="G79" s="11"/>
      <c r="H79" s="11"/>
      <c r="I79" s="11"/>
      <c r="J79" s="6"/>
      <c r="K79" s="6"/>
      <c r="L79" s="6"/>
      <c r="M79" s="6"/>
      <c r="N79" s="6"/>
    </row>
    <row r="80" spans="1:14" x14ac:dyDescent="0.25">
      <c r="A80" s="1"/>
      <c r="B80" s="6"/>
      <c r="C80" s="27" t="s">
        <v>20</v>
      </c>
      <c r="D80" s="38"/>
      <c r="E80" s="38"/>
      <c r="F80" s="38"/>
      <c r="G80" s="38"/>
      <c r="H80" s="38"/>
      <c r="I80" s="38"/>
      <c r="J80" s="24"/>
      <c r="K80" s="24"/>
      <c r="L80" s="6"/>
      <c r="M80" s="6"/>
      <c r="N80" s="6"/>
    </row>
    <row r="81" spans="1:14" ht="30" x14ac:dyDescent="0.25">
      <c r="A81" s="1"/>
      <c r="B81" s="6"/>
      <c r="C81" s="27" t="s">
        <v>4</v>
      </c>
      <c r="D81" s="28" t="s">
        <v>55</v>
      </c>
      <c r="E81" s="28" t="s">
        <v>19</v>
      </c>
      <c r="F81" s="28" t="s">
        <v>17</v>
      </c>
      <c r="G81" s="37" t="s">
        <v>18</v>
      </c>
      <c r="H81" s="28" t="s">
        <v>24</v>
      </c>
      <c r="I81" s="28" t="s">
        <v>106</v>
      </c>
      <c r="J81" s="28" t="s">
        <v>105</v>
      </c>
      <c r="K81" s="28" t="s">
        <v>104</v>
      </c>
      <c r="L81" s="6"/>
      <c r="M81" s="6"/>
      <c r="N81" s="6"/>
    </row>
    <row r="82" spans="1:14" x14ac:dyDescent="0.25">
      <c r="A82" s="1"/>
      <c r="B82" s="6"/>
      <c r="C82" s="71" t="s">
        <v>158</v>
      </c>
      <c r="D82" s="88">
        <v>4281.7</v>
      </c>
      <c r="E82" s="35" t="s">
        <v>89</v>
      </c>
      <c r="F82" s="70">
        <v>41393</v>
      </c>
      <c r="G82" s="75">
        <v>1.125E-2</v>
      </c>
      <c r="H82" s="36" t="s">
        <v>11</v>
      </c>
      <c r="I82" s="35" t="s">
        <v>152</v>
      </c>
      <c r="J82" s="70">
        <v>43958</v>
      </c>
      <c r="K82" s="70">
        <v>43958</v>
      </c>
      <c r="L82" s="6"/>
      <c r="M82" s="6"/>
      <c r="N82" s="6"/>
    </row>
    <row r="83" spans="1:14" x14ac:dyDescent="0.25">
      <c r="A83" s="1"/>
      <c r="B83" s="6"/>
      <c r="C83" s="72" t="s">
        <v>150</v>
      </c>
      <c r="D83" s="88">
        <v>4436.8</v>
      </c>
      <c r="E83" s="35" t="s">
        <v>89</v>
      </c>
      <c r="F83" s="70">
        <v>41709</v>
      </c>
      <c r="G83" s="75">
        <v>1.4999999999999999E-2</v>
      </c>
      <c r="H83" s="36" t="s">
        <v>11</v>
      </c>
      <c r="I83" s="35" t="s">
        <v>152</v>
      </c>
      <c r="J83" s="70">
        <v>44273</v>
      </c>
      <c r="K83" s="70">
        <v>44273</v>
      </c>
      <c r="L83" s="6"/>
      <c r="M83" s="6"/>
      <c r="N83" s="6"/>
    </row>
    <row r="84" spans="1:14" x14ac:dyDescent="0.25">
      <c r="A84" s="1"/>
      <c r="B84" s="6"/>
      <c r="C84" s="73" t="s">
        <v>151</v>
      </c>
      <c r="D84" s="88">
        <v>4635.5</v>
      </c>
      <c r="E84" s="35" t="s">
        <v>89</v>
      </c>
      <c r="F84" s="70">
        <v>42110</v>
      </c>
      <c r="G84" s="75">
        <v>2.5000000000000001E-3</v>
      </c>
      <c r="H84" s="36" t="s">
        <v>11</v>
      </c>
      <c r="I84" s="35" t="s">
        <v>152</v>
      </c>
      <c r="J84" s="70">
        <v>44673</v>
      </c>
      <c r="K84" s="70">
        <v>44673</v>
      </c>
      <c r="L84" s="6"/>
      <c r="M84" s="6"/>
      <c r="N84" s="6"/>
    </row>
    <row r="85" spans="1:14" x14ac:dyDescent="0.25">
      <c r="A85" s="1"/>
      <c r="B85" s="6"/>
      <c r="C85" s="73" t="s">
        <v>153</v>
      </c>
      <c r="D85" s="88">
        <v>4632.5</v>
      </c>
      <c r="E85" s="35" t="s">
        <v>89</v>
      </c>
      <c r="F85" s="70">
        <v>42465</v>
      </c>
      <c r="G85" s="75">
        <v>2.5000000000000001E-3</v>
      </c>
      <c r="H85" s="36" t="s">
        <v>11</v>
      </c>
      <c r="I85" s="35" t="s">
        <v>154</v>
      </c>
      <c r="J85" s="70">
        <v>45028</v>
      </c>
      <c r="K85" s="70">
        <v>45028</v>
      </c>
      <c r="L85" s="6"/>
      <c r="M85" s="6"/>
      <c r="N85" s="6"/>
    </row>
    <row r="86" spans="1:14" x14ac:dyDescent="0.25">
      <c r="A86" s="1"/>
      <c r="B86" s="6"/>
      <c r="C86" s="73" t="s">
        <v>159</v>
      </c>
      <c r="D86" s="88">
        <v>4768.5</v>
      </c>
      <c r="E86" s="35" t="s">
        <v>89</v>
      </c>
      <c r="F86" s="70">
        <v>42801</v>
      </c>
      <c r="G86" s="75">
        <v>3.7499999999999999E-3</v>
      </c>
      <c r="H86" s="36" t="s">
        <v>11</v>
      </c>
      <c r="I86" s="35" t="s">
        <v>154</v>
      </c>
      <c r="J86" s="70">
        <v>45365</v>
      </c>
      <c r="K86" s="70">
        <v>45365</v>
      </c>
      <c r="L86" s="6"/>
      <c r="M86" s="6"/>
      <c r="N86" s="6"/>
    </row>
    <row r="87" spans="1:14" x14ac:dyDescent="0.25">
      <c r="A87" s="1"/>
      <c r="B87" s="6"/>
      <c r="C87" s="73" t="s">
        <v>162</v>
      </c>
      <c r="D87" s="88">
        <v>5032</v>
      </c>
      <c r="E87" s="35" t="s">
        <v>89</v>
      </c>
      <c r="F87" s="70">
        <v>43179</v>
      </c>
      <c r="G87" s="75">
        <v>6.2500000000000003E-3</v>
      </c>
      <c r="H87" s="36" t="s">
        <v>11</v>
      </c>
      <c r="I87" s="35" t="s">
        <v>154</v>
      </c>
      <c r="J87" s="70">
        <v>45743</v>
      </c>
      <c r="K87" s="70">
        <v>45743</v>
      </c>
      <c r="L87" s="6"/>
      <c r="M87" s="6"/>
      <c r="N87" s="6"/>
    </row>
    <row r="88" spans="1:14" ht="15.75" customHeight="1" x14ac:dyDescent="0.25">
      <c r="A88" s="1"/>
      <c r="B88" s="6"/>
      <c r="C88" s="73" t="s">
        <v>168</v>
      </c>
      <c r="D88" s="106">
        <v>5124.3</v>
      </c>
      <c r="E88" s="35" t="s">
        <v>89</v>
      </c>
      <c r="F88" s="70">
        <v>43487</v>
      </c>
      <c r="G88" s="75">
        <v>6.2500000000000003E-3</v>
      </c>
      <c r="H88" s="36" t="s">
        <v>11</v>
      </c>
      <c r="I88" s="35" t="s">
        <v>154</v>
      </c>
      <c r="J88" s="70">
        <v>46051</v>
      </c>
      <c r="K88" s="70">
        <v>46051</v>
      </c>
      <c r="L88" s="6"/>
      <c r="M88" s="6"/>
      <c r="N88" s="6"/>
    </row>
    <row r="89" spans="1:14" x14ac:dyDescent="0.25">
      <c r="A89" s="1"/>
      <c r="B89" s="6"/>
      <c r="C89" s="6"/>
      <c r="D89" s="6"/>
      <c r="E89" s="6"/>
      <c r="F89" s="6"/>
      <c r="G89" s="6"/>
      <c r="H89" s="10"/>
      <c r="I89" s="6"/>
      <c r="J89" s="6"/>
      <c r="K89" s="6"/>
      <c r="L89" s="6"/>
      <c r="M89" s="6"/>
      <c r="N89" s="6"/>
    </row>
    <row r="90" spans="1:14" x14ac:dyDescent="0.25">
      <c r="A90" s="1"/>
      <c r="B90" s="6"/>
      <c r="C90" s="22"/>
      <c r="D90" s="28" t="s">
        <v>55</v>
      </c>
      <c r="E90" s="6"/>
      <c r="F90" s="6"/>
      <c r="G90" s="6"/>
      <c r="H90" s="10"/>
      <c r="I90" s="6"/>
      <c r="J90" s="6"/>
      <c r="K90" s="6"/>
      <c r="L90" s="6"/>
      <c r="M90" s="6"/>
      <c r="N90" s="6"/>
    </row>
    <row r="91" spans="1:14" x14ac:dyDescent="0.25">
      <c r="A91" s="1"/>
      <c r="B91" s="6"/>
      <c r="C91" s="12" t="s">
        <v>21</v>
      </c>
      <c r="D91" s="107">
        <v>15490.4</v>
      </c>
      <c r="E91" s="6"/>
      <c r="F91" s="6"/>
      <c r="G91" s="6"/>
      <c r="H91" s="7"/>
      <c r="I91" s="6"/>
      <c r="J91" s="6"/>
      <c r="K91" s="6"/>
      <c r="L91" s="6"/>
      <c r="M91" s="6"/>
      <c r="N91" s="6"/>
    </row>
    <row r="92" spans="1:14" x14ac:dyDescent="0.25">
      <c r="A92" s="1"/>
      <c r="B92" s="6"/>
      <c r="C92" s="12" t="s">
        <v>22</v>
      </c>
      <c r="D92" s="108">
        <f>SUM(D71:D78)+SUM(D82:D88)+D91+D93</f>
        <v>176379.69999999998</v>
      </c>
      <c r="E92" s="7"/>
      <c r="F92" s="7"/>
      <c r="G92" s="7"/>
      <c r="H92" s="6"/>
      <c r="I92" s="7"/>
      <c r="J92" s="6"/>
      <c r="K92" s="6"/>
      <c r="L92" s="6"/>
      <c r="M92" s="6"/>
      <c r="N92" s="6"/>
    </row>
    <row r="93" spans="1:14" x14ac:dyDescent="0.25">
      <c r="A93" s="1"/>
      <c r="B93" s="6"/>
      <c r="C93" s="12" t="s">
        <v>60</v>
      </c>
      <c r="D93" s="88">
        <v>-1</v>
      </c>
      <c r="E93" s="6"/>
      <c r="F93" s="6"/>
      <c r="G93" s="6"/>
      <c r="H93" s="6"/>
      <c r="I93" s="6"/>
      <c r="J93" s="6"/>
      <c r="K93" s="6"/>
      <c r="L93" s="6"/>
      <c r="M93" s="6"/>
      <c r="N93" s="6"/>
    </row>
    <row r="94" spans="1:14" x14ac:dyDescent="0.25">
      <c r="A94" s="1"/>
      <c r="B94" s="6"/>
      <c r="C94" s="6"/>
      <c r="D94" s="6"/>
      <c r="E94" s="6"/>
      <c r="F94" s="6"/>
      <c r="G94" s="6"/>
      <c r="H94" s="6"/>
      <c r="I94" s="6"/>
      <c r="J94" s="6"/>
      <c r="K94" s="6"/>
      <c r="L94" s="6"/>
      <c r="M94" s="6"/>
      <c r="N94" s="6"/>
    </row>
    <row r="95" spans="1:14" x14ac:dyDescent="0.25">
      <c r="A95" s="1"/>
      <c r="B95" s="6"/>
      <c r="C95" s="27" t="s">
        <v>102</v>
      </c>
      <c r="D95" s="33">
        <v>2019</v>
      </c>
      <c r="E95" s="33">
        <v>2020</v>
      </c>
      <c r="F95" s="33">
        <v>2021</v>
      </c>
      <c r="G95" s="33">
        <v>2022</v>
      </c>
      <c r="H95" s="33">
        <v>2023</v>
      </c>
      <c r="I95" s="33" t="s">
        <v>165</v>
      </c>
      <c r="J95" s="33" t="s">
        <v>166</v>
      </c>
      <c r="K95" s="33" t="s">
        <v>167</v>
      </c>
      <c r="L95" s="33" t="s">
        <v>46</v>
      </c>
      <c r="M95" s="6"/>
      <c r="N95" s="6"/>
    </row>
    <row r="96" spans="1:14" x14ac:dyDescent="0.25">
      <c r="A96" s="1"/>
      <c r="B96" s="6"/>
      <c r="C96" s="12" t="s">
        <v>23</v>
      </c>
      <c r="D96" s="88">
        <v>7529.7</v>
      </c>
      <c r="E96" s="88">
        <v>24412.5</v>
      </c>
      <c r="F96" s="88">
        <v>24589.3</v>
      </c>
      <c r="G96" s="88">
        <v>35197.300000000003</v>
      </c>
      <c r="H96" s="88">
        <v>37066</v>
      </c>
      <c r="I96" s="88">
        <v>45905.4</v>
      </c>
      <c r="J96" s="88">
        <v>1680</v>
      </c>
      <c r="K96" s="88">
        <v>0</v>
      </c>
      <c r="L96" s="29">
        <f>SUM(D96:K96)</f>
        <v>176380.2</v>
      </c>
      <c r="M96" s="6"/>
      <c r="N96" s="6"/>
    </row>
    <row r="97" spans="1:14" x14ac:dyDescent="0.25">
      <c r="A97" s="1"/>
      <c r="B97" s="6"/>
      <c r="C97" s="12" t="s">
        <v>82</v>
      </c>
      <c r="D97" s="34">
        <f>IF($L$96=0,,(D96/$L$96))</f>
        <v>4.2690165902975502E-2</v>
      </c>
      <c r="E97" s="34">
        <f t="shared" ref="E97:L97" si="5">IF($L$96=0,,(E96/$L$96))</f>
        <v>0.13840839277878128</v>
      </c>
      <c r="F97" s="34">
        <f t="shared" si="5"/>
        <v>0.13941077286452785</v>
      </c>
      <c r="G97" s="34">
        <f t="shared" si="5"/>
        <v>0.19955357800932305</v>
      </c>
      <c r="H97" s="34">
        <f t="shared" si="5"/>
        <v>0.21014830462829726</v>
      </c>
      <c r="I97" s="34">
        <f t="shared" si="5"/>
        <v>0.26026390717325415</v>
      </c>
      <c r="J97" s="34">
        <f t="shared" si="5"/>
        <v>9.5248786428408626E-3</v>
      </c>
      <c r="K97" s="34">
        <f t="shared" si="5"/>
        <v>0</v>
      </c>
      <c r="L97" s="42">
        <f t="shared" si="5"/>
        <v>1</v>
      </c>
      <c r="M97" s="6"/>
      <c r="N97" s="6"/>
    </row>
    <row r="98" spans="1:14" x14ac:dyDescent="0.25">
      <c r="A98" s="1"/>
      <c r="B98" s="6"/>
      <c r="C98" s="6"/>
      <c r="D98" s="6"/>
      <c r="E98" s="6"/>
      <c r="F98" s="6"/>
      <c r="G98" s="6"/>
      <c r="H98" s="6"/>
      <c r="I98" s="6"/>
      <c r="J98" s="6"/>
      <c r="K98" s="6"/>
      <c r="L98" s="6"/>
      <c r="M98" s="6"/>
      <c r="N98" s="6"/>
    </row>
    <row r="99" spans="1:14" x14ac:dyDescent="0.25">
      <c r="A99" s="1"/>
      <c r="B99" s="6"/>
      <c r="C99" s="27" t="s">
        <v>24</v>
      </c>
      <c r="D99" s="28" t="s">
        <v>55</v>
      </c>
      <c r="E99" s="28" t="s">
        <v>83</v>
      </c>
      <c r="F99" s="9"/>
      <c r="G99" s="9"/>
      <c r="H99" s="9"/>
      <c r="I99" s="9"/>
      <c r="J99" s="9"/>
      <c r="K99" s="9"/>
      <c r="L99" s="9"/>
      <c r="M99" s="9"/>
      <c r="N99" s="6"/>
    </row>
    <row r="100" spans="1:14" x14ac:dyDescent="0.25">
      <c r="A100" s="1"/>
      <c r="B100" s="6"/>
      <c r="C100" s="12" t="s">
        <v>11</v>
      </c>
      <c r="D100" s="106">
        <v>171195.1645063629</v>
      </c>
      <c r="E100" s="34">
        <f>IF($D$102=0,,(D100/$D$102))</f>
        <v>0.97060437099808494</v>
      </c>
      <c r="F100" s="6"/>
      <c r="G100" s="6"/>
      <c r="H100" s="6"/>
      <c r="I100" s="6"/>
      <c r="J100" s="6"/>
      <c r="K100" s="6"/>
      <c r="L100" s="6"/>
      <c r="M100" s="6"/>
      <c r="N100" s="6"/>
    </row>
    <row r="101" spans="1:14" x14ac:dyDescent="0.25">
      <c r="A101" s="1"/>
      <c r="B101" s="6"/>
      <c r="C101" s="12" t="s">
        <v>37</v>
      </c>
      <c r="D101" s="88">
        <v>5184.8</v>
      </c>
      <c r="E101" s="34">
        <f>IF($D$102=0,,(D101/$D$102))</f>
        <v>2.939562900191512E-2</v>
      </c>
      <c r="F101" s="6"/>
      <c r="G101" s="6"/>
      <c r="H101" s="6"/>
      <c r="I101" s="6"/>
      <c r="J101" s="7"/>
      <c r="K101" s="6"/>
      <c r="L101" s="6"/>
      <c r="M101" s="6"/>
      <c r="N101" s="6"/>
    </row>
    <row r="102" spans="1:14" x14ac:dyDescent="0.25">
      <c r="A102" s="1"/>
      <c r="B102" s="6"/>
      <c r="C102" s="21" t="s">
        <v>46</v>
      </c>
      <c r="D102" s="109">
        <f>SUM(D100:D101)</f>
        <v>176379.96450636289</v>
      </c>
      <c r="E102" s="42">
        <f>IF($D$102=0,,(D102/$D$102))</f>
        <v>1</v>
      </c>
      <c r="F102" s="6"/>
      <c r="G102" s="6"/>
      <c r="H102" s="6"/>
      <c r="I102" s="6"/>
      <c r="J102" s="6"/>
      <c r="K102" s="6"/>
      <c r="L102" s="6"/>
      <c r="M102" s="6"/>
      <c r="N102" s="6"/>
    </row>
    <row r="103" spans="1:14" x14ac:dyDescent="0.25">
      <c r="A103" s="1"/>
      <c r="B103" s="6"/>
      <c r="C103" s="6"/>
      <c r="D103" s="6"/>
      <c r="E103" s="6"/>
      <c r="F103" s="6"/>
      <c r="G103" s="6"/>
      <c r="H103" s="6"/>
      <c r="I103" s="6"/>
      <c r="J103" s="6"/>
      <c r="K103" s="6"/>
      <c r="L103" s="6"/>
      <c r="M103" s="6"/>
      <c r="N103" s="6"/>
    </row>
    <row r="104" spans="1:14" ht="18.75" x14ac:dyDescent="0.3">
      <c r="A104" s="1"/>
      <c r="B104" s="6"/>
      <c r="C104" s="39" t="s">
        <v>96</v>
      </c>
      <c r="D104" s="2"/>
      <c r="E104" s="2"/>
      <c r="F104" s="2"/>
      <c r="G104" s="2"/>
      <c r="H104" s="2"/>
      <c r="I104" s="2"/>
      <c r="J104" s="2"/>
      <c r="K104" s="2"/>
      <c r="L104" s="2"/>
      <c r="M104" s="2"/>
      <c r="N104" s="6"/>
    </row>
    <row r="105" spans="1:14" x14ac:dyDescent="0.25">
      <c r="A105" s="1"/>
      <c r="B105" s="6"/>
      <c r="C105" s="6"/>
      <c r="D105" s="45"/>
      <c r="E105" s="6"/>
      <c r="F105" s="6"/>
      <c r="G105" s="6"/>
      <c r="H105" s="6"/>
      <c r="I105" s="6"/>
      <c r="J105" s="6"/>
      <c r="K105" s="6"/>
      <c r="L105" s="6"/>
      <c r="M105" s="6"/>
      <c r="N105" s="6"/>
    </row>
    <row r="106" spans="1:14" ht="30" x14ac:dyDescent="0.25">
      <c r="B106" s="6"/>
      <c r="C106" s="61" t="s">
        <v>92</v>
      </c>
      <c r="D106" s="62" t="s">
        <v>86</v>
      </c>
      <c r="E106" s="28" t="s">
        <v>87</v>
      </c>
      <c r="F106" s="6"/>
      <c r="G106" s="6"/>
      <c r="H106" s="6"/>
      <c r="I106" s="6"/>
      <c r="J106" s="6"/>
      <c r="K106" s="6"/>
      <c r="L106" s="6"/>
      <c r="M106" s="6"/>
      <c r="N106" s="6"/>
    </row>
    <row r="107" spans="1:14" x14ac:dyDescent="0.25">
      <c r="B107" s="6"/>
      <c r="C107" s="48" t="s">
        <v>88</v>
      </c>
      <c r="D107" s="89">
        <f>+D20</f>
        <v>226822</v>
      </c>
      <c r="E107" s="110">
        <v>135568.31</v>
      </c>
      <c r="F107" s="6"/>
      <c r="G107" s="6"/>
      <c r="H107" s="6"/>
      <c r="I107" s="6"/>
      <c r="J107" s="6"/>
      <c r="K107" s="6"/>
      <c r="L107" s="6"/>
      <c r="M107" s="6"/>
      <c r="N107" s="6"/>
    </row>
    <row r="108" spans="1:14" x14ac:dyDescent="0.25">
      <c r="B108" s="6"/>
      <c r="C108" s="48" t="s">
        <v>89</v>
      </c>
      <c r="D108" s="89"/>
      <c r="E108" s="110">
        <v>33004.449999999997</v>
      </c>
      <c r="F108" s="6"/>
      <c r="G108" s="6"/>
      <c r="H108" s="6"/>
      <c r="I108" s="6"/>
      <c r="J108" s="6"/>
      <c r="K108" s="6"/>
      <c r="L108" s="6"/>
      <c r="M108" s="6"/>
      <c r="N108" s="6"/>
    </row>
    <row r="109" spans="1:14" x14ac:dyDescent="0.25">
      <c r="B109" s="6"/>
      <c r="C109" s="48" t="s">
        <v>90</v>
      </c>
      <c r="D109" s="90"/>
      <c r="E109" s="111">
        <v>0</v>
      </c>
      <c r="F109" s="6"/>
      <c r="G109" s="6"/>
      <c r="H109" s="6"/>
      <c r="I109" s="6"/>
      <c r="J109" s="6"/>
      <c r="K109" s="6"/>
      <c r="L109" s="6"/>
      <c r="M109" s="6"/>
      <c r="N109" s="6"/>
    </row>
    <row r="110" spans="1:14" x14ac:dyDescent="0.25">
      <c r="B110" s="6"/>
      <c r="C110" s="47" t="s">
        <v>28</v>
      </c>
      <c r="D110" s="95"/>
      <c r="E110" s="112">
        <v>7807.19</v>
      </c>
      <c r="F110" s="6"/>
      <c r="G110" s="6"/>
      <c r="H110" s="6"/>
      <c r="I110" s="6"/>
      <c r="J110" s="6"/>
      <c r="K110" s="6"/>
      <c r="L110" s="6"/>
      <c r="M110" s="6"/>
      <c r="N110" s="6"/>
    </row>
    <row r="111" spans="1:14" x14ac:dyDescent="0.25">
      <c r="B111" s="6"/>
      <c r="C111" s="79" t="s">
        <v>46</v>
      </c>
      <c r="D111" s="80">
        <f>SUM(D107:D110)</f>
        <v>226822</v>
      </c>
      <c r="E111" s="81">
        <f>SUM(E107:E110)</f>
        <v>176379.95</v>
      </c>
      <c r="F111" s="6"/>
      <c r="G111" s="6"/>
      <c r="H111" s="6"/>
      <c r="I111" s="6"/>
      <c r="J111" s="6"/>
      <c r="K111" s="6"/>
      <c r="L111" s="6"/>
      <c r="M111" s="6"/>
      <c r="N111" s="6"/>
    </row>
    <row r="112" spans="1:14" x14ac:dyDescent="0.25">
      <c r="B112" s="6"/>
      <c r="C112" s="6"/>
      <c r="D112" s="45"/>
      <c r="E112" s="6"/>
      <c r="F112" s="6"/>
      <c r="G112" s="6"/>
      <c r="H112" s="6"/>
      <c r="I112" s="6"/>
      <c r="J112" s="6"/>
      <c r="K112" s="6"/>
      <c r="L112" s="6"/>
      <c r="M112" s="6"/>
      <c r="N112" s="6"/>
    </row>
    <row r="113" spans="2:14" x14ac:dyDescent="0.25">
      <c r="B113" s="6"/>
      <c r="C113" s="6"/>
      <c r="D113" s="45"/>
      <c r="E113" s="6"/>
      <c r="F113" s="6"/>
      <c r="G113" s="6"/>
      <c r="H113" s="6"/>
      <c r="I113" s="6"/>
      <c r="J113" s="6"/>
      <c r="K113" s="6"/>
      <c r="L113" s="6"/>
      <c r="M113" s="6"/>
      <c r="N113" s="6"/>
    </row>
    <row r="114" spans="2:14" x14ac:dyDescent="0.25">
      <c r="B114" s="6"/>
      <c r="C114" s="6"/>
      <c r="D114" s="45"/>
      <c r="E114" s="6"/>
      <c r="F114" s="6"/>
      <c r="G114" s="6"/>
      <c r="H114" s="6"/>
      <c r="I114" s="6"/>
      <c r="J114" s="6"/>
      <c r="K114" s="6"/>
      <c r="L114" s="6"/>
      <c r="M114" s="6"/>
      <c r="N114" s="6"/>
    </row>
    <row r="115" spans="2:14" x14ac:dyDescent="0.25">
      <c r="B115" s="6"/>
      <c r="C115" s="6"/>
      <c r="D115" s="45"/>
      <c r="E115" s="6"/>
      <c r="F115" s="6"/>
      <c r="G115" s="6"/>
      <c r="H115" s="6"/>
      <c r="I115" s="6"/>
      <c r="J115" s="6"/>
      <c r="K115" s="6"/>
      <c r="L115" s="6"/>
      <c r="M115" s="6"/>
      <c r="N115" s="6"/>
    </row>
    <row r="116" spans="2:14" x14ac:dyDescent="0.25">
      <c r="B116" s="6"/>
      <c r="C116" s="6"/>
      <c r="D116" s="45"/>
      <c r="E116" s="6"/>
      <c r="F116" s="6"/>
      <c r="G116" s="6"/>
      <c r="H116" s="6"/>
      <c r="I116" s="6"/>
      <c r="J116" s="6"/>
      <c r="K116" s="6"/>
      <c r="L116" s="6"/>
      <c r="M116" s="6"/>
      <c r="N116" s="6"/>
    </row>
    <row r="117" spans="2:14" x14ac:dyDescent="0.25">
      <c r="B117" s="6"/>
      <c r="C117" s="6"/>
      <c r="D117" s="45"/>
      <c r="E117" s="6"/>
      <c r="F117" s="6"/>
      <c r="G117" s="6"/>
      <c r="H117" s="6"/>
      <c r="I117" s="6"/>
      <c r="J117" s="6"/>
      <c r="K117" s="6"/>
      <c r="L117" s="6"/>
      <c r="M117" s="6"/>
      <c r="N117" s="6"/>
    </row>
    <row r="118" spans="2:14" x14ac:dyDescent="0.25">
      <c r="B118" s="6"/>
      <c r="C118" s="6"/>
      <c r="D118" s="45"/>
      <c r="E118" s="6"/>
      <c r="F118" s="6"/>
      <c r="G118" s="6"/>
      <c r="H118" s="6"/>
      <c r="I118" s="6"/>
      <c r="J118" s="6"/>
      <c r="K118" s="6"/>
      <c r="L118" s="6"/>
      <c r="M118" s="6"/>
      <c r="N118" s="6"/>
    </row>
    <row r="119" spans="2:14" x14ac:dyDescent="0.25">
      <c r="B119" s="6"/>
      <c r="C119" s="6"/>
      <c r="D119" s="45"/>
      <c r="E119" s="6"/>
      <c r="F119" s="6"/>
      <c r="G119" s="6"/>
      <c r="H119" s="6"/>
      <c r="I119" s="6"/>
      <c r="J119" s="6"/>
      <c r="K119" s="6"/>
      <c r="L119" s="6"/>
      <c r="M119" s="6"/>
      <c r="N119" s="6"/>
    </row>
    <row r="120" spans="2:14" x14ac:dyDescent="0.25">
      <c r="B120" s="6"/>
      <c r="C120" s="6"/>
      <c r="D120" s="45"/>
      <c r="E120" s="6"/>
      <c r="F120" s="6"/>
      <c r="G120" s="6"/>
      <c r="H120" s="6"/>
      <c r="I120" s="6"/>
      <c r="J120" s="6"/>
      <c r="K120" s="6"/>
      <c r="L120" s="6"/>
      <c r="M120" s="6"/>
      <c r="N120" s="6"/>
    </row>
    <row r="121" spans="2:14" x14ac:dyDescent="0.25">
      <c r="B121" s="6"/>
      <c r="C121" s="6"/>
      <c r="D121" s="45"/>
      <c r="E121" s="6"/>
      <c r="F121" s="6"/>
      <c r="G121" s="6"/>
      <c r="H121" s="6"/>
      <c r="I121" s="6"/>
      <c r="J121" s="6"/>
      <c r="K121" s="6"/>
      <c r="L121" s="6"/>
      <c r="M121" s="6"/>
      <c r="N121" s="6"/>
    </row>
    <row r="122" spans="2:14" x14ac:dyDescent="0.25">
      <c r="B122" s="6"/>
      <c r="C122" s="6"/>
      <c r="D122" s="45"/>
      <c r="E122" s="6"/>
      <c r="F122" s="6"/>
      <c r="G122" s="6"/>
      <c r="H122" s="6"/>
      <c r="I122" s="6"/>
      <c r="J122" s="6"/>
      <c r="K122" s="6"/>
      <c r="L122" s="6"/>
      <c r="M122" s="6"/>
      <c r="N122" s="6"/>
    </row>
    <row r="123" spans="2:14" ht="30" x14ac:dyDescent="0.25">
      <c r="B123" s="6"/>
      <c r="C123" s="61" t="s">
        <v>93</v>
      </c>
      <c r="D123" s="62" t="s">
        <v>86</v>
      </c>
      <c r="E123" s="28" t="s">
        <v>87</v>
      </c>
      <c r="F123" s="6"/>
      <c r="G123" s="6"/>
      <c r="H123" s="6"/>
      <c r="I123" s="6"/>
      <c r="J123" s="6"/>
      <c r="K123" s="6"/>
      <c r="L123" s="6"/>
      <c r="M123" s="6"/>
      <c r="N123" s="6"/>
    </row>
    <row r="124" spans="2:14" x14ac:dyDescent="0.25">
      <c r="B124" s="6"/>
      <c r="C124" s="48" t="s">
        <v>37</v>
      </c>
      <c r="D124" s="89">
        <f>+D34</f>
        <v>140596.92600000001</v>
      </c>
      <c r="E124" s="110">
        <f>+D101</f>
        <v>5184.8</v>
      </c>
      <c r="F124" s="6"/>
      <c r="G124" s="6"/>
      <c r="H124" s="6"/>
      <c r="I124" s="6"/>
      <c r="J124" s="6"/>
      <c r="K124" s="6"/>
      <c r="L124" s="6"/>
      <c r="M124" s="6"/>
      <c r="N124" s="6"/>
    </row>
    <row r="125" spans="2:14" x14ac:dyDescent="0.25">
      <c r="B125" s="6"/>
      <c r="C125" s="48" t="s">
        <v>11</v>
      </c>
      <c r="D125" s="89">
        <f>+D35+D18</f>
        <v>86225.320342000006</v>
      </c>
      <c r="E125" s="110">
        <f>+D100</f>
        <v>171195.1645063629</v>
      </c>
      <c r="F125" s="6"/>
      <c r="G125" s="6"/>
      <c r="H125" s="6"/>
      <c r="I125" s="6"/>
      <c r="J125" s="6"/>
      <c r="K125" s="6"/>
      <c r="L125" s="6"/>
      <c r="M125" s="6"/>
      <c r="N125" s="6"/>
    </row>
    <row r="126" spans="2:14" x14ac:dyDescent="0.25">
      <c r="B126" s="6"/>
      <c r="C126" s="49" t="s">
        <v>91</v>
      </c>
      <c r="D126" s="95"/>
      <c r="E126" s="96"/>
      <c r="F126" s="6"/>
      <c r="G126" s="6"/>
      <c r="H126" s="6"/>
      <c r="I126" s="6"/>
      <c r="J126" s="6"/>
      <c r="K126" s="6"/>
      <c r="L126" s="6"/>
      <c r="M126" s="6"/>
      <c r="N126" s="6"/>
    </row>
    <row r="127" spans="2:14" x14ac:dyDescent="0.25">
      <c r="B127" s="6"/>
      <c r="C127" s="82" t="s">
        <v>46</v>
      </c>
      <c r="D127" s="97">
        <f>SUM(D124:D126)</f>
        <v>226822.24634200003</v>
      </c>
      <c r="E127" s="98">
        <f>SUM(E124:E126)</f>
        <v>176379.96450636289</v>
      </c>
      <c r="F127" s="6"/>
      <c r="G127" s="6"/>
      <c r="H127" s="6"/>
      <c r="I127" s="6"/>
      <c r="J127" s="6"/>
      <c r="K127" s="6"/>
      <c r="L127" s="6"/>
      <c r="M127" s="6"/>
      <c r="N127" s="6"/>
    </row>
    <row r="128" spans="2:14" x14ac:dyDescent="0.25">
      <c r="B128" s="6"/>
      <c r="C128" s="69"/>
      <c r="D128" s="69"/>
      <c r="E128" s="69"/>
      <c r="F128" s="6"/>
      <c r="G128" s="6"/>
      <c r="H128" s="6"/>
      <c r="I128" s="6"/>
      <c r="J128" s="6"/>
      <c r="K128" s="6"/>
      <c r="L128" s="6"/>
      <c r="M128" s="6"/>
      <c r="N128" s="6"/>
    </row>
    <row r="129" spans="2:14" x14ac:dyDescent="0.25">
      <c r="B129" s="6"/>
      <c r="C129" s="69"/>
      <c r="D129" s="69"/>
      <c r="E129" s="69"/>
      <c r="F129" s="6"/>
      <c r="G129" s="6"/>
      <c r="H129" s="6"/>
      <c r="I129" s="6"/>
      <c r="J129" s="6"/>
      <c r="K129" s="6"/>
      <c r="L129" s="6"/>
      <c r="M129" s="6"/>
      <c r="N129" s="6"/>
    </row>
    <row r="130" spans="2:14" x14ac:dyDescent="0.25">
      <c r="B130" s="6"/>
      <c r="C130" s="6"/>
      <c r="D130" s="45"/>
      <c r="E130" s="6"/>
      <c r="F130" s="6"/>
      <c r="G130" s="6"/>
      <c r="H130" s="6"/>
      <c r="I130" s="6"/>
      <c r="J130" s="6"/>
      <c r="K130" s="6"/>
      <c r="L130" s="6"/>
      <c r="M130" s="6"/>
      <c r="N130" s="6"/>
    </row>
    <row r="131" spans="2:14" x14ac:dyDescent="0.25">
      <c r="B131" s="6"/>
      <c r="C131" s="6"/>
      <c r="D131" s="45"/>
      <c r="E131" s="6"/>
      <c r="F131" s="6"/>
      <c r="G131" s="6"/>
      <c r="H131" s="6"/>
      <c r="I131" s="6"/>
      <c r="J131" s="6"/>
      <c r="K131" s="6"/>
      <c r="L131" s="6"/>
      <c r="M131" s="6"/>
      <c r="N131" s="6"/>
    </row>
    <row r="132" spans="2:14" x14ac:dyDescent="0.25">
      <c r="B132" s="6"/>
      <c r="C132" s="6"/>
      <c r="D132" s="45"/>
      <c r="E132" s="6"/>
      <c r="F132" s="6"/>
      <c r="G132" s="6"/>
      <c r="H132" s="6"/>
      <c r="I132" s="6"/>
      <c r="J132" s="6"/>
      <c r="K132" s="6"/>
      <c r="L132" s="6"/>
      <c r="M132" s="6"/>
      <c r="N132" s="6"/>
    </row>
    <row r="133" spans="2:14" x14ac:dyDescent="0.25">
      <c r="B133" s="6"/>
      <c r="C133" s="6"/>
      <c r="D133" s="45"/>
      <c r="E133" s="6"/>
      <c r="F133" s="6"/>
      <c r="G133" s="6"/>
      <c r="H133" s="6"/>
      <c r="I133" s="6"/>
      <c r="J133" s="6"/>
      <c r="K133" s="6"/>
      <c r="L133" s="6"/>
      <c r="M133" s="6"/>
      <c r="N133" s="6"/>
    </row>
    <row r="134" spans="2:14" x14ac:dyDescent="0.25">
      <c r="B134" s="6"/>
      <c r="C134" s="6"/>
      <c r="D134" s="45"/>
      <c r="E134" s="6"/>
      <c r="F134" s="6"/>
      <c r="G134" s="6"/>
      <c r="H134" s="6"/>
      <c r="I134" s="6"/>
      <c r="J134" s="6"/>
      <c r="K134" s="6"/>
      <c r="L134" s="6"/>
      <c r="M134" s="6"/>
      <c r="N134" s="6"/>
    </row>
    <row r="135" spans="2:14" x14ac:dyDescent="0.25">
      <c r="B135" s="6"/>
      <c r="C135" s="6"/>
      <c r="D135" s="45"/>
      <c r="E135" s="6"/>
      <c r="F135" s="6"/>
      <c r="G135" s="6"/>
      <c r="H135" s="6"/>
      <c r="I135" s="6"/>
      <c r="J135" s="6"/>
      <c r="K135" s="6"/>
      <c r="L135" s="6"/>
      <c r="M135" s="6"/>
      <c r="N135" s="6"/>
    </row>
    <row r="136" spans="2:14" x14ac:dyDescent="0.25">
      <c r="B136" s="6"/>
      <c r="C136" s="6"/>
      <c r="D136" s="45"/>
      <c r="E136" s="6"/>
      <c r="F136" s="6"/>
      <c r="G136" s="6"/>
      <c r="H136" s="6"/>
      <c r="I136" s="6"/>
      <c r="J136" s="6"/>
      <c r="K136" s="6"/>
      <c r="L136" s="6"/>
      <c r="M136" s="6"/>
      <c r="N136" s="6"/>
    </row>
    <row r="137" spans="2:14" x14ac:dyDescent="0.25">
      <c r="B137" s="6"/>
      <c r="C137" s="6"/>
      <c r="D137" s="45"/>
      <c r="E137" s="6"/>
      <c r="F137" s="6"/>
      <c r="G137" s="6"/>
      <c r="H137" s="6"/>
      <c r="I137" s="6"/>
      <c r="J137" s="6"/>
      <c r="K137" s="6"/>
      <c r="L137" s="6"/>
      <c r="M137" s="6"/>
      <c r="N137" s="6"/>
    </row>
    <row r="138" spans="2:14" x14ac:dyDescent="0.25">
      <c r="B138" s="6"/>
      <c r="C138" s="6"/>
      <c r="D138" s="45"/>
      <c r="E138" s="6"/>
      <c r="F138" s="6"/>
      <c r="G138" s="6"/>
      <c r="H138" s="6"/>
      <c r="I138" s="6"/>
      <c r="J138" s="6"/>
      <c r="K138" s="6"/>
      <c r="L138" s="6"/>
      <c r="M138" s="6"/>
      <c r="N138" s="6"/>
    </row>
    <row r="139" spans="2:14" x14ac:dyDescent="0.25">
      <c r="B139" s="6"/>
      <c r="C139" s="6"/>
      <c r="D139" s="45"/>
      <c r="E139" s="6"/>
      <c r="F139" s="6"/>
      <c r="G139" s="6"/>
      <c r="H139" s="6"/>
      <c r="I139" s="6"/>
      <c r="J139" s="6"/>
      <c r="K139" s="6"/>
      <c r="L139" s="6"/>
      <c r="M139" s="6"/>
      <c r="N139" s="6"/>
    </row>
    <row r="140" spans="2:14" x14ac:dyDescent="0.25">
      <c r="B140" s="6"/>
      <c r="C140" s="6"/>
      <c r="D140" s="45"/>
      <c r="E140" s="6"/>
      <c r="F140" s="6"/>
      <c r="G140" s="6"/>
      <c r="H140" s="6"/>
      <c r="I140" s="6"/>
      <c r="J140" s="6"/>
      <c r="K140" s="6"/>
      <c r="L140" s="6"/>
      <c r="M140" s="6"/>
      <c r="N140" s="6"/>
    </row>
    <row r="141" spans="2:14" x14ac:dyDescent="0.25">
      <c r="B141" s="6"/>
      <c r="C141" s="6"/>
      <c r="D141" s="6"/>
      <c r="E141" s="6"/>
      <c r="F141" s="6"/>
      <c r="G141" s="6"/>
      <c r="H141" s="6"/>
      <c r="I141" s="6"/>
      <c r="J141" s="6"/>
      <c r="K141" s="6"/>
      <c r="L141" s="6"/>
      <c r="M141" s="6"/>
      <c r="N141" s="6"/>
    </row>
    <row r="142" spans="2:14" x14ac:dyDescent="0.25">
      <c r="B142" s="6"/>
      <c r="C142" s="6"/>
      <c r="D142" s="6"/>
      <c r="E142" s="6"/>
      <c r="F142" s="6"/>
      <c r="G142" s="6"/>
      <c r="H142" s="6"/>
      <c r="I142" s="6"/>
      <c r="J142" s="6"/>
      <c r="K142" s="6"/>
      <c r="L142" s="6"/>
      <c r="M142" s="6"/>
      <c r="N142"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103"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zoomScale="80" zoomScaleNormal="80" workbookViewId="0">
      <pane ySplit="4" topLeftCell="A5" activePane="bottomLeft" state="frozen"/>
      <selection pane="bottomLeft"/>
    </sheetView>
  </sheetViews>
  <sheetFormatPr defaultRowHeight="15" x14ac:dyDescent="0.25"/>
  <cols>
    <col min="1" max="1" width="27.7109375" customWidth="1"/>
    <col min="2" max="2" width="95.42578125" style="50" customWidth="1"/>
    <col min="10" max="10" width="22.28515625" bestFit="1" customWidth="1"/>
    <col min="11" max="11" width="131.7109375" customWidth="1"/>
  </cols>
  <sheetData>
    <row r="6" spans="1:11" ht="18" x14ac:dyDescent="0.25">
      <c r="A6" s="51" t="s">
        <v>109</v>
      </c>
      <c r="B6" s="52"/>
    </row>
    <row r="7" spans="1:11" x14ac:dyDescent="0.25">
      <c r="A7" s="53" t="s">
        <v>110</v>
      </c>
      <c r="B7" s="53" t="s">
        <v>111</v>
      </c>
    </row>
    <row r="8" spans="1:11" ht="31.5" x14ac:dyDescent="0.25">
      <c r="A8" s="54" t="s">
        <v>29</v>
      </c>
      <c r="B8" s="65" t="s">
        <v>112</v>
      </c>
    </row>
    <row r="9" spans="1:11" ht="31.5" x14ac:dyDescent="0.25">
      <c r="A9" s="54" t="s">
        <v>24</v>
      </c>
      <c r="B9" s="65" t="s">
        <v>113</v>
      </c>
      <c r="J9" s="54"/>
      <c r="K9" s="55"/>
    </row>
    <row r="10" spans="1:11" ht="47.25" x14ac:dyDescent="0.25">
      <c r="A10" s="54" t="s">
        <v>100</v>
      </c>
      <c r="B10" s="55" t="s">
        <v>114</v>
      </c>
      <c r="J10" s="54"/>
      <c r="K10" s="55"/>
    </row>
    <row r="11" spans="1:11" x14ac:dyDescent="0.25">
      <c r="A11" s="64"/>
      <c r="B11" s="63"/>
    </row>
    <row r="12" spans="1:11" ht="31.5" x14ac:dyDescent="0.25">
      <c r="A12" s="54" t="s">
        <v>99</v>
      </c>
      <c r="B12" s="55" t="s">
        <v>115</v>
      </c>
    </row>
    <row r="13" spans="1:11" ht="15.75" x14ac:dyDescent="0.25">
      <c r="A13" s="54" t="s">
        <v>116</v>
      </c>
      <c r="B13" s="55" t="s">
        <v>117</v>
      </c>
    </row>
    <row r="14" spans="1:11" ht="15.75" x14ac:dyDescent="0.25">
      <c r="A14" s="66" t="s">
        <v>102</v>
      </c>
      <c r="B14" s="65" t="s">
        <v>118</v>
      </c>
    </row>
    <row r="15" spans="1:11" ht="31.5" x14ac:dyDescent="0.25">
      <c r="A15" s="66" t="s">
        <v>119</v>
      </c>
      <c r="B15" s="65" t="s">
        <v>120</v>
      </c>
    </row>
    <row r="16" spans="1:11" ht="78.75" x14ac:dyDescent="0.25">
      <c r="A16" s="54" t="s">
        <v>0</v>
      </c>
      <c r="B16" s="65" t="s">
        <v>121</v>
      </c>
    </row>
    <row r="17" spans="1:5" ht="15.75" x14ac:dyDescent="0.25">
      <c r="A17" s="54" t="s">
        <v>122</v>
      </c>
      <c r="B17" s="55" t="s">
        <v>123</v>
      </c>
    </row>
    <row r="18" spans="1:5" ht="47.25" x14ac:dyDescent="0.25">
      <c r="A18" s="54" t="s">
        <v>107</v>
      </c>
      <c r="B18" s="55" t="s">
        <v>124</v>
      </c>
    </row>
    <row r="19" spans="1:5" ht="15.75" x14ac:dyDescent="0.25">
      <c r="A19" s="54" t="s">
        <v>97</v>
      </c>
      <c r="B19" s="56" t="s">
        <v>125</v>
      </c>
    </row>
    <row r="20" spans="1:5" ht="31.5" x14ac:dyDescent="0.25">
      <c r="A20" s="54" t="s">
        <v>126</v>
      </c>
      <c r="B20" s="55" t="s">
        <v>127</v>
      </c>
      <c r="E20" s="60"/>
    </row>
    <row r="21" spans="1:5" ht="15.75" x14ac:dyDescent="0.25">
      <c r="A21" s="54" t="s">
        <v>128</v>
      </c>
      <c r="B21" s="55" t="s">
        <v>129</v>
      </c>
    </row>
    <row r="22" spans="1:5" x14ac:dyDescent="0.25">
      <c r="A22" s="67"/>
      <c r="B22" s="68"/>
    </row>
    <row r="23" spans="1:5" ht="18" x14ac:dyDescent="0.25">
      <c r="A23" s="57" t="s">
        <v>130</v>
      </c>
      <c r="B23" s="63"/>
    </row>
    <row r="24" spans="1:5" x14ac:dyDescent="0.25">
      <c r="A24" s="53" t="s">
        <v>110</v>
      </c>
      <c r="B24" s="53" t="s">
        <v>111</v>
      </c>
    </row>
    <row r="25" spans="1:5" ht="15.75" x14ac:dyDescent="0.25">
      <c r="A25" s="66" t="s">
        <v>55</v>
      </c>
      <c r="B25" s="65" t="s">
        <v>131</v>
      </c>
    </row>
    <row r="26" spans="1:5" ht="15.75" x14ac:dyDescent="0.25">
      <c r="A26" s="66" t="s">
        <v>104</v>
      </c>
      <c r="B26" s="65" t="s">
        <v>132</v>
      </c>
    </row>
    <row r="27" spans="1:5" ht="31.5" x14ac:dyDescent="0.25">
      <c r="A27" s="66" t="s">
        <v>133</v>
      </c>
      <c r="B27" s="65" t="s">
        <v>134</v>
      </c>
    </row>
    <row r="28" spans="1:5" ht="31.5" x14ac:dyDescent="0.25">
      <c r="A28" s="66" t="s">
        <v>24</v>
      </c>
      <c r="B28" s="65" t="s">
        <v>135</v>
      </c>
    </row>
    <row r="29" spans="1:5" ht="15.75" x14ac:dyDescent="0.25">
      <c r="A29" s="66" t="s">
        <v>106</v>
      </c>
      <c r="B29" s="65" t="s">
        <v>136</v>
      </c>
    </row>
    <row r="30" spans="1:5" ht="31.5" x14ac:dyDescent="0.25">
      <c r="A30" s="66" t="s">
        <v>102</v>
      </c>
      <c r="B30" s="65" t="s">
        <v>137</v>
      </c>
    </row>
    <row r="31" spans="1:5" x14ac:dyDescent="0.25">
      <c r="A31" s="64"/>
      <c r="B31"/>
    </row>
    <row r="32" spans="1:5" ht="15.75" x14ac:dyDescent="0.25">
      <c r="A32" s="59"/>
      <c r="B32" s="58"/>
    </row>
    <row r="33" spans="1:2" ht="15.75" x14ac:dyDescent="0.25">
      <c r="A33" s="54"/>
      <c r="B33" s="55"/>
    </row>
    <row r="34" spans="1:2" x14ac:dyDescent="0.25">
      <c r="A34" s="56"/>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2F711-5AD1-487B-91E9-C45407701799}">
  <ds:schemaRefs>
    <ds:schemaRef ds:uri="http://purl.org/dc/elements/1.1/"/>
    <ds:schemaRef ds:uri="http://schemas.microsoft.com/office/2006/documentManagement/types"/>
    <ds:schemaRef ds:uri="http://schemas.microsoft.com/office/2006/metadata/properties"/>
    <ds:schemaRef ds:uri="http://www.w3.org/XML/1998/namespace"/>
    <ds:schemaRef ds:uri="b812923a-363a-40e5-80cb-9f5161b2a1be"/>
    <ds:schemaRef ds:uri="http://schemas.openxmlformats.org/package/2006/metadata/core-properties"/>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Svensson Elin Konsult</cp:lastModifiedBy>
  <cp:lastPrinted>2019-04-15T10:55:19Z</cp:lastPrinted>
  <dcterms:created xsi:type="dcterms:W3CDTF">2012-02-01T12:08:15Z</dcterms:created>
  <dcterms:modified xsi:type="dcterms:W3CDTF">2019-04-15T14:26:13Z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