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120" windowHeight="11985"/>
  </bookViews>
  <sheets>
    <sheet name="Blad2" sheetId="6" r:id="rId1"/>
  </sheets>
  <definedNames>
    <definedName name="_xlnm.Print_Area" localSheetId="0">Blad2!$C$2:$M$137</definedName>
  </definedNames>
  <calcPr calcId="145621"/>
</workbook>
</file>

<file path=xl/calcChain.xml><?xml version="1.0" encoding="utf-8"?>
<calcChain xmlns="http://schemas.openxmlformats.org/spreadsheetml/2006/main">
  <c r="D87" i="6" l="1"/>
  <c r="D122" i="6" l="1"/>
  <c r="E122" i="6" l="1"/>
  <c r="E121" i="6"/>
  <c r="D121" i="6"/>
  <c r="L91" i="6" l="1"/>
  <c r="E124" i="6" l="1"/>
  <c r="D124" i="6"/>
  <c r="E106" i="6"/>
  <c r="H58" i="6"/>
  <c r="D30" i="6"/>
  <c r="E30" i="6" s="1"/>
  <c r="M45" i="6"/>
  <c r="J92" i="6"/>
  <c r="D97" i="6"/>
  <c r="E95" i="6" s="1"/>
  <c r="I53" i="6"/>
  <c r="I54" i="6" s="1"/>
  <c r="M41" i="6"/>
  <c r="K42" i="6" s="1"/>
  <c r="K36" i="6"/>
  <c r="L34" i="6" s="1"/>
  <c r="D36" i="6"/>
  <c r="E36" i="6" s="1"/>
  <c r="K31" i="6"/>
  <c r="L30" i="6" s="1"/>
  <c r="D20" i="6"/>
  <c r="D102" i="6" l="1"/>
  <c r="D106" i="6" s="1"/>
  <c r="E23" i="6"/>
  <c r="E27" i="6"/>
  <c r="E24" i="6"/>
  <c r="L92" i="6"/>
  <c r="D92" i="6"/>
  <c r="D59" i="6"/>
  <c r="K92" i="6"/>
  <c r="E92" i="6"/>
  <c r="J46" i="6"/>
  <c r="E29" i="6"/>
  <c r="L27" i="6"/>
  <c r="I92" i="6"/>
  <c r="G46" i="6"/>
  <c r="E25" i="6"/>
  <c r="G92" i="6"/>
  <c r="H59" i="6"/>
  <c r="L23" i="6"/>
  <c r="F54" i="6"/>
  <c r="F46" i="6"/>
  <c r="G59" i="6"/>
  <c r="L31" i="6"/>
  <c r="H92" i="6"/>
  <c r="K46" i="6"/>
  <c r="E26" i="6"/>
  <c r="F59" i="6"/>
  <c r="E59" i="6"/>
  <c r="E28" i="6"/>
  <c r="D54" i="6"/>
  <c r="H54" i="6"/>
  <c r="L25" i="6"/>
  <c r="L29" i="6"/>
  <c r="E35" i="6"/>
  <c r="L36" i="6"/>
  <c r="E97" i="6"/>
  <c r="G54" i="6"/>
  <c r="L24" i="6"/>
  <c r="L28" i="6"/>
  <c r="E34" i="6"/>
  <c r="L35" i="6"/>
  <c r="F92" i="6"/>
  <c r="E96" i="6"/>
  <c r="E46" i="6"/>
  <c r="I46" i="6"/>
  <c r="M46" i="6"/>
  <c r="D46" i="6"/>
  <c r="H46" i="6"/>
  <c r="L46" i="6"/>
  <c r="E54" i="6"/>
  <c r="L26" i="6"/>
  <c r="F42" i="6"/>
  <c r="J42" i="6"/>
  <c r="E42" i="6"/>
  <c r="I42" i="6"/>
  <c r="M42" i="6"/>
  <c r="D42" i="6"/>
  <c r="H42" i="6"/>
  <c r="L42" i="6"/>
  <c r="G42" i="6"/>
</calcChain>
</file>

<file path=xl/sharedStrings.xml><?xml version="1.0" encoding="utf-8"?>
<sst xmlns="http://schemas.openxmlformats.org/spreadsheetml/2006/main" count="211" uniqueCount="154">
  <si>
    <t>Seasoning</t>
  </si>
  <si>
    <t>S&amp;P</t>
  </si>
  <si>
    <t>Moody's</t>
  </si>
  <si>
    <t>Fitch</t>
  </si>
  <si>
    <t>ISIN</t>
  </si>
  <si>
    <t>10-20%</t>
  </si>
  <si>
    <t>20-30%</t>
  </si>
  <si>
    <t>30-40%</t>
  </si>
  <si>
    <t>40-50%</t>
  </si>
  <si>
    <t>50-60%</t>
  </si>
  <si>
    <t>75%-</t>
  </si>
  <si>
    <t>Fixed/ floater</t>
  </si>
  <si>
    <t>Fixed</t>
  </si>
  <si>
    <t>31-60 d</t>
  </si>
  <si>
    <t>Issuer:</t>
  </si>
  <si>
    <t>Owner:</t>
  </si>
  <si>
    <t xml:space="preserve">Controlling authority: </t>
  </si>
  <si>
    <t>Domestic benchmark in SEK</t>
  </si>
  <si>
    <t>Issue date</t>
  </si>
  <si>
    <t>Maturity</t>
  </si>
  <si>
    <t>Coupon</t>
  </si>
  <si>
    <t>Currency</t>
  </si>
  <si>
    <t>Other benchmark</t>
  </si>
  <si>
    <t xml:space="preserve">Other bonds </t>
  </si>
  <si>
    <t>Total of outstanding bonds</t>
  </si>
  <si>
    <t>Total</t>
  </si>
  <si>
    <t>Interest rate type</t>
  </si>
  <si>
    <t>Cover pool</t>
  </si>
  <si>
    <t>Included assets</t>
  </si>
  <si>
    <t>Loans</t>
  </si>
  <si>
    <t>Other</t>
  </si>
  <si>
    <t>Type of collateral</t>
  </si>
  <si>
    <t>Single -family housing</t>
  </si>
  <si>
    <t>Tenant owner rights</t>
  </si>
  <si>
    <t>Multi-family housing</t>
  </si>
  <si>
    <t>Forest &amp; agricultural</t>
  </si>
  <si>
    <t>Public</t>
  </si>
  <si>
    <t>Commercial</t>
  </si>
  <si>
    <t>Regional distribution</t>
  </si>
  <si>
    <t>Floating</t>
  </si>
  <si>
    <t>Amortizing</t>
  </si>
  <si>
    <t>Interest only</t>
  </si>
  <si>
    <t>Outside Sweden</t>
  </si>
  <si>
    <t>LTV Level</t>
  </si>
  <si>
    <t>Cover pool items</t>
  </si>
  <si>
    <t>Number of loans</t>
  </si>
  <si>
    <t>Number of clients</t>
  </si>
  <si>
    <t>Average loan size</t>
  </si>
  <si>
    <t>Credit quality</t>
  </si>
  <si>
    <t>Past due</t>
  </si>
  <si>
    <t>Sum</t>
  </si>
  <si>
    <t>Impaired loans, %</t>
  </si>
  <si>
    <t>Key ratios</t>
  </si>
  <si>
    <t>OC, nominal</t>
  </si>
  <si>
    <t>Number of properties</t>
  </si>
  <si>
    <t>Maturity, expressed in SEK</t>
  </si>
  <si>
    <t>Long Rating</t>
  </si>
  <si>
    <t>Covered bond</t>
  </si>
  <si>
    <t>Issuer</t>
  </si>
  <si>
    <t>Owner</t>
  </si>
  <si>
    <t>Opening date</t>
  </si>
  <si>
    <t>Loan volume, MSEK</t>
  </si>
  <si>
    <t>Amount, MSEK</t>
  </si>
  <si>
    <t>South Sweden</t>
  </si>
  <si>
    <t>West Sweden</t>
  </si>
  <si>
    <t>North Sweden</t>
  </si>
  <si>
    <t>East Sweden</t>
  </si>
  <si>
    <t>Repayments</t>
  </si>
  <si>
    <t xml:space="preserve"> of which repos</t>
  </si>
  <si>
    <t>Amount,MSEK</t>
  </si>
  <si>
    <t>Supplemental assets</t>
  </si>
  <si>
    <t>Tenant owner associations</t>
  </si>
  <si>
    <t>Greater Gothenburg</t>
  </si>
  <si>
    <t>Greater Malmoe</t>
  </si>
  <si>
    <t>Greater Stockholm</t>
  </si>
  <si>
    <t>Average life, years</t>
  </si>
  <si>
    <t>60-70%</t>
  </si>
  <si>
    <t>70-75%</t>
  </si>
  <si>
    <t>0-12 M</t>
  </si>
  <si>
    <t>12-24 M</t>
  </si>
  <si>
    <t>24-36 M</t>
  </si>
  <si>
    <t>36-60 M</t>
  </si>
  <si>
    <t>60 M -</t>
  </si>
  <si>
    <t>1-30 d</t>
  </si>
  <si>
    <t>LTV, as definied by ASCB</t>
  </si>
  <si>
    <t>Report date</t>
  </si>
  <si>
    <t xml:space="preserve">Issuer </t>
  </si>
  <si>
    <t>Bonds</t>
  </si>
  <si>
    <t>Sida 1</t>
  </si>
  <si>
    <t>Sida 3</t>
  </si>
  <si>
    <t>Sida 2</t>
  </si>
  <si>
    <t>Loan volume, %</t>
  </si>
  <si>
    <t>Share of  loan volume, %</t>
  </si>
  <si>
    <t>Total, %</t>
  </si>
  <si>
    <t>Amount, %</t>
  </si>
  <si>
    <t>2022-</t>
  </si>
  <si>
    <t>2019-2023</t>
  </si>
  <si>
    <t>2024-2028</t>
  </si>
  <si>
    <t>2029-</t>
  </si>
  <si>
    <t>Maturity*</t>
  </si>
  <si>
    <t>61-90 d</t>
  </si>
  <si>
    <t>&gt;90 d</t>
  </si>
  <si>
    <t>Pool assets</t>
  </si>
  <si>
    <t>Covered bonds</t>
  </si>
  <si>
    <t>SEK</t>
  </si>
  <si>
    <t>EUR</t>
  </si>
  <si>
    <t>USD</t>
  </si>
  <si>
    <t xml:space="preserve">Capped floating </t>
  </si>
  <si>
    <t>Currency risk, MSEK</t>
  </si>
  <si>
    <t>Interest rate risk, MSEK</t>
  </si>
  <si>
    <t>Average loan size, SEK</t>
  </si>
  <si>
    <t>Compliant with CRR art. 129.7</t>
  </si>
  <si>
    <t>Hedging and risk</t>
  </si>
  <si>
    <t>version 7.1</t>
  </si>
  <si>
    <t>Länsförsäkringar Hypotek AB</t>
  </si>
  <si>
    <t>Länsförsäkringar Bank AB</t>
  </si>
  <si>
    <t>Swedish Financial Supervisory Authority</t>
  </si>
  <si>
    <t>AAA/stable</t>
  </si>
  <si>
    <t>Aaa/Stable</t>
  </si>
  <si>
    <t>N/A</t>
  </si>
  <si>
    <t>A/Stable</t>
  </si>
  <si>
    <t>A3/Stable</t>
  </si>
  <si>
    <t>Yes</t>
  </si>
  <si>
    <t>SE0004634665</t>
  </si>
  <si>
    <t>28/09/2012</t>
  </si>
  <si>
    <t>17/06/2015</t>
  </si>
  <si>
    <t>SE0003361179</t>
  </si>
  <si>
    <t>18/07/2012</t>
  </si>
  <si>
    <t>15/03/2016</t>
  </si>
  <si>
    <t>SE0002058966</t>
  </si>
  <si>
    <t>21/06/2017</t>
  </si>
  <si>
    <t>SE0004868875</t>
  </si>
  <si>
    <t>31/10/2012</t>
  </si>
  <si>
    <t>20/06/2018</t>
  </si>
  <si>
    <t>SE0005306982</t>
  </si>
  <si>
    <t>10/07/2013</t>
  </si>
  <si>
    <t>19/06/2019</t>
  </si>
  <si>
    <t>SE0005498714</t>
  </si>
  <si>
    <t>22/11/2013</t>
  </si>
  <si>
    <t>16/09/2020</t>
  </si>
  <si>
    <t>XSO926822189</t>
  </si>
  <si>
    <t>29/04/2013</t>
  </si>
  <si>
    <t>07/05/2020</t>
  </si>
  <si>
    <t>XS1046273667</t>
  </si>
  <si>
    <t>11/03/2014</t>
  </si>
  <si>
    <t>18/03/2021</t>
  </si>
  <si>
    <t>MSEK</t>
  </si>
  <si>
    <t>09/02/2015</t>
  </si>
  <si>
    <t>15/09/2021</t>
  </si>
  <si>
    <t>SE0006543328</t>
  </si>
  <si>
    <t>30/04/2015</t>
  </si>
  <si>
    <t>XS1222454032</t>
  </si>
  <si>
    <t>16/04/2015</t>
  </si>
  <si>
    <t>22/04/2022</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</si>
</sst>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4"/>
      <color theme="0"/>
      <name val="Calibri"/>
      <family val="2"/>
      <scheme val="minor"/>
    </font>
  </fonts>
  <fills count="5">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3" tint="0.39997558519241921"/>
        <bgColor indexed="64"/>
      </patternFill>
    </fill>
  </fills>
  <borders count="22">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indexed="64"/>
      </left>
      <right style="thin">
        <color rgb="FFDDDDDD"/>
      </right>
      <top style="thin">
        <color rgb="FFDDDDDD"/>
      </top>
      <bottom style="thin">
        <color theme="0" tint="-0.24994659260841701"/>
      </bottom>
      <diagonal/>
    </border>
    <border>
      <left style="thin">
        <color theme="0" tint="-0.24994659260841701"/>
      </left>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theme="0" tint="-0.14999847407452621"/>
      </right>
      <top style="thin">
        <color theme="0" tint="-0.24994659260841701"/>
      </top>
      <bottom style="thin">
        <color rgb="FFDDDDDD"/>
      </bottom>
      <diagonal/>
    </border>
    <border>
      <left style="thin">
        <color indexed="64"/>
      </left>
      <right style="thin">
        <color theme="0" tint="-0.14999847407452621"/>
      </right>
      <top style="thin">
        <color rgb="FFDDDDDD"/>
      </top>
      <bottom style="thin">
        <color theme="0" tint="-0.24994659260841701"/>
      </bottom>
      <diagonal/>
    </border>
    <border>
      <left style="thin">
        <color indexed="64"/>
      </left>
      <right style="thin">
        <color theme="0" tint="-0.14999847407452621"/>
      </right>
      <top style="thin">
        <color theme="0" tint="-0.24994659260841701"/>
      </top>
      <bottom style="thin">
        <color indexed="64"/>
      </bottom>
      <diagonal/>
    </border>
    <border>
      <left/>
      <right/>
      <top style="thin">
        <color theme="0" tint="-0.24994659260841701"/>
      </top>
      <bottom style="thin">
        <color rgb="FFDDDDDD"/>
      </bottom>
      <diagonal/>
    </border>
    <border>
      <left/>
      <right/>
      <top style="thin">
        <color rgb="FFDDDDDD"/>
      </top>
      <bottom style="thin">
        <color theme="0" tint="-0.24994659260841701"/>
      </bottom>
      <diagonal/>
    </border>
    <border>
      <left/>
      <right/>
      <top style="thin">
        <color theme="0" tint="-0.24994659260841701"/>
      </top>
      <bottom style="thin">
        <color indexed="64"/>
      </bottom>
      <diagonal/>
    </border>
  </borders>
  <cellStyleXfs count="3">
    <xf numFmtId="0" fontId="0" fillId="0" borderId="0"/>
    <xf numFmtId="9" fontId="1" fillId="0" borderId="0" applyFont="0" applyFill="0" applyBorder="0" applyAlignment="0" applyProtection="0"/>
    <xf numFmtId="3" fontId="3" fillId="0" borderId="1"/>
  </cellStyleXfs>
  <cellXfs count="80">
    <xf numFmtId="0" fontId="0" fillId="0" borderId="0" xfId="0"/>
    <xf numFmtId="0" fontId="2" fillId="2" borderId="0" xfId="0" applyFont="1" applyFill="1" applyBorder="1"/>
    <xf numFmtId="0" fontId="3" fillId="2" borderId="0" xfId="0" applyFont="1" applyFill="1" applyBorder="1"/>
    <xf numFmtId="0" fontId="2" fillId="2" borderId="0" xfId="0" applyFont="1" applyFill="1"/>
    <xf numFmtId="0" fontId="6" fillId="2" borderId="0" xfId="0" applyFont="1" applyFill="1" applyBorder="1" applyAlignment="1">
      <alignment vertical="top"/>
    </xf>
    <xf numFmtId="0" fontId="2" fillId="3" borderId="0" xfId="0" applyFont="1" applyFill="1" applyBorder="1"/>
    <xf numFmtId="3" fontId="2" fillId="3" borderId="0" xfId="0" applyNumberFormat="1" applyFont="1" applyFill="1" applyBorder="1"/>
    <xf numFmtId="0" fontId="3" fillId="3" borderId="0" xfId="0" applyFont="1" applyFill="1" applyBorder="1" applyAlignment="1">
      <alignment wrapText="1"/>
    </xf>
    <xf numFmtId="0" fontId="2" fillId="3" borderId="0" xfId="0" applyFont="1" applyFill="1" applyBorder="1" applyAlignment="1">
      <alignment wrapText="1"/>
    </xf>
    <xf numFmtId="10" fontId="2" fillId="3" borderId="0" xfId="1" applyNumberFormat="1" applyFont="1" applyFill="1" applyBorder="1"/>
    <xf numFmtId="0" fontId="2" fillId="3" borderId="0" xfId="0" applyFont="1" applyFill="1" applyBorder="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applyBorder="1"/>
    <xf numFmtId="0" fontId="2" fillId="3" borderId="11" xfId="0" applyFont="1" applyFill="1" applyBorder="1"/>
    <xf numFmtId="3" fontId="2" fillId="3" borderId="11" xfId="0" applyNumberFormat="1"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0"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3" fillId="2" borderId="1" xfId="0" applyFont="1" applyFill="1" applyBorder="1" applyAlignment="1">
      <alignment horizontal="left" wrapText="1"/>
    </xf>
    <xf numFmtId="3" fontId="2" fillId="3" borderId="1" xfId="0" applyNumberFormat="1" applyFont="1" applyFill="1" applyBorder="1" applyAlignment="1">
      <alignment horizontal="right" wrapText="1"/>
    </xf>
    <xf numFmtId="0" fontId="4" fillId="3" borderId="0" xfId="0" applyFont="1" applyFill="1" applyBorder="1"/>
    <xf numFmtId="3" fontId="3" fillId="3" borderId="0" xfId="2" applyFill="1" applyBorder="1"/>
    <xf numFmtId="9" fontId="3" fillId="3" borderId="1" xfId="1" applyFont="1" applyFill="1" applyBorder="1"/>
    <xf numFmtId="9" fontId="2" fillId="3" borderId="1" xfId="1" applyNumberFormat="1" applyFont="1" applyFill="1" applyBorder="1" applyAlignment="1">
      <alignment horizontal="right"/>
    </xf>
    <xf numFmtId="9" fontId="2" fillId="3" borderId="0" xfId="1" applyFont="1" applyFill="1" applyBorder="1"/>
    <xf numFmtId="9" fontId="3" fillId="3" borderId="0" xfId="1" applyFont="1" applyFill="1" applyBorder="1"/>
    <xf numFmtId="0" fontId="3" fillId="2" borderId="2" xfId="0" applyFont="1" applyFill="1" applyBorder="1" applyAlignment="1">
      <alignment wrapText="1"/>
    </xf>
    <xf numFmtId="0" fontId="2" fillId="2" borderId="13" xfId="0" applyFont="1" applyFill="1" applyBorder="1" applyAlignment="1">
      <alignment horizontal="right" wrapText="1"/>
    </xf>
    <xf numFmtId="0" fontId="2" fillId="2" borderId="2" xfId="0" applyFont="1" applyFill="1" applyBorder="1" applyAlignment="1">
      <alignment horizontal="right" wrapText="1"/>
    </xf>
    <xf numFmtId="0" fontId="0" fillId="0" borderId="14" xfId="0" applyBorder="1"/>
    <xf numFmtId="0" fontId="2" fillId="3" borderId="10" xfId="0" applyFont="1" applyFill="1" applyBorder="1"/>
    <xf numFmtId="0" fontId="2" fillId="3" borderId="15" xfId="0" applyFont="1" applyFill="1" applyBorder="1"/>
    <xf numFmtId="0" fontId="8" fillId="4" borderId="0" xfId="0" applyFont="1" applyFill="1" applyBorder="1"/>
    <xf numFmtId="0" fontId="2" fillId="4" borderId="0" xfId="0" applyFont="1" applyFill="1" applyBorder="1"/>
    <xf numFmtId="0" fontId="7" fillId="4" borderId="0" xfId="0" applyFont="1" applyFill="1" applyBorder="1"/>
    <xf numFmtId="0" fontId="5" fillId="4" borderId="0" xfId="0" applyFont="1" applyFill="1" applyBorder="1"/>
    <xf numFmtId="9" fontId="2" fillId="0" borderId="1" xfId="1" applyFont="1" applyFill="1" applyBorder="1"/>
    <xf numFmtId="3" fontId="3" fillId="3" borderId="1" xfId="0" applyNumberFormat="1" applyFont="1" applyFill="1" applyBorder="1" applyAlignment="1">
      <alignment horizontal="right" wrapText="1"/>
    </xf>
    <xf numFmtId="3" fontId="2" fillId="3" borderId="16" xfId="0" applyNumberFormat="1" applyFont="1" applyFill="1" applyBorder="1"/>
    <xf numFmtId="3" fontId="2" fillId="3" borderId="17" xfId="0" applyNumberFormat="1" applyFont="1" applyFill="1" applyBorder="1"/>
    <xf numFmtId="0" fontId="0" fillId="0" borderId="18" xfId="0" applyBorder="1"/>
    <xf numFmtId="3" fontId="2" fillId="3" borderId="19" xfId="0" applyNumberFormat="1" applyFont="1" applyFill="1" applyBorder="1"/>
    <xf numFmtId="3" fontId="2" fillId="3" borderId="20" xfId="0" applyNumberFormat="1" applyFont="1" applyFill="1" applyBorder="1"/>
    <xf numFmtId="0" fontId="0" fillId="0" borderId="21" xfId="0" applyBorder="1"/>
    <xf numFmtId="1" fontId="0" fillId="0" borderId="21" xfId="0" applyNumberFormat="1" applyBorder="1"/>
    <xf numFmtId="10" fontId="2" fillId="3" borderId="1" xfId="0" applyNumberFormat="1" applyFont="1" applyFill="1" applyBorder="1"/>
    <xf numFmtId="10" fontId="2" fillId="3" borderId="1" xfId="1" applyNumberFormat="1" applyFont="1" applyFill="1" applyBorder="1"/>
    <xf numFmtId="10" fontId="2" fillId="3" borderId="1" xfId="1" applyNumberFormat="1" applyFont="1" applyFill="1" applyBorder="1" applyAlignment="1">
      <alignment horizontal="right"/>
    </xf>
    <xf numFmtId="10" fontId="3" fillId="3" borderId="1" xfId="1" applyNumberFormat="1" applyFont="1" applyFill="1" applyBorder="1" applyAlignment="1">
      <alignment horizontal="right"/>
    </xf>
    <xf numFmtId="3" fontId="2" fillId="0" borderId="1" xfId="0" applyNumberFormat="1" applyFont="1" applyFill="1" applyBorder="1"/>
    <xf numFmtId="49" fontId="3" fillId="2" borderId="1" xfId="0" applyNumberFormat="1" applyFont="1" applyFill="1" applyBorder="1" applyAlignment="1">
      <alignment horizontal="right"/>
    </xf>
    <xf numFmtId="49" fontId="3" fillId="2" borderId="1" xfId="0" applyNumberFormat="1" applyFont="1" applyFill="1" applyBorder="1" applyAlignment="1">
      <alignment horizontal="right" wrapText="1"/>
    </xf>
    <xf numFmtId="3" fontId="3" fillId="0" borderId="1" xfId="0" applyNumberFormat="1" applyFont="1" applyFill="1" applyBorder="1"/>
    <xf numFmtId="0" fontId="2" fillId="0" borderId="1" xfId="0" applyFont="1" applyFill="1" applyBorder="1"/>
    <xf numFmtId="0" fontId="2" fillId="0" borderId="11" xfId="0" applyFont="1" applyFill="1" applyBorder="1"/>
    <xf numFmtId="0" fontId="3" fillId="0" borderId="10" xfId="0" applyFont="1" applyFill="1" applyBorder="1"/>
    <xf numFmtId="0" fontId="3" fillId="0" borderId="12" xfId="0" applyFont="1" applyFill="1" applyBorder="1"/>
    <xf numFmtId="0" fontId="2" fillId="3" borderId="0" xfId="0" applyFont="1" applyFill="1" applyBorder="1" applyAlignment="1">
      <alignment horizontal="center" vertical="center"/>
    </xf>
    <xf numFmtId="3" fontId="3" fillId="0" borderId="1" xfId="2" applyFill="1" applyBorder="1"/>
  </cellXfs>
  <cellStyles count="3">
    <cellStyle name="ASCB - Summa" xfId="2"/>
    <cellStyle name="Normal" xfId="0" builtinId="0"/>
    <cellStyle name="Procent" xfId="1" builtinId="5"/>
  </cellStyles>
  <dxfs count="0"/>
  <tableStyles count="0" defaultTableStyle="TableStyleMedium9" defaultPivotStyle="PivotStyleLight16"/>
  <colors>
    <mruColors>
      <color rgb="FF3660A8"/>
      <color rgb="FFDDDDDD"/>
      <color rgb="FFFFFFFF"/>
      <color rgb="FF808080"/>
      <color rgb="FFF8F8F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278608</xdr:colOff>
      <xdr:row>51</xdr:row>
      <xdr:rowOff>83344</xdr:rowOff>
    </xdr:from>
    <xdr:to>
      <xdr:col>10</xdr:col>
      <xdr:colOff>416719</xdr:colOff>
      <xdr:row>53</xdr:row>
      <xdr:rowOff>23812</xdr:rowOff>
    </xdr:to>
    <xdr:sp macro="" textlink="">
      <xdr:nvSpPr>
        <xdr:cNvPr id="6" name="textruta 5"/>
        <xdr:cNvSpPr txBox="1"/>
      </xdr:nvSpPr>
      <xdr:spPr>
        <a:xfrm>
          <a:off x="8172452" y="11441907"/>
          <a:ext cx="912017" cy="32146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house </a:t>
          </a:r>
        </a:p>
        <a:p>
          <a:endParaRPr lang="sv-SE" sz="1100" i="1"/>
        </a:p>
      </xdr:txBody>
    </xdr:sp>
    <xdr:clientData/>
  </xdr:twoCellAnchor>
  <xdr:twoCellAnchor editAs="oneCell">
    <xdr:from>
      <xdr:col>2</xdr:col>
      <xdr:colOff>33338</xdr:colOff>
      <xdr:row>1</xdr:row>
      <xdr:rowOff>47625</xdr:rowOff>
    </xdr:from>
    <xdr:to>
      <xdr:col>2</xdr:col>
      <xdr:colOff>1890424</xdr:colOff>
      <xdr:row>1</xdr:row>
      <xdr:rowOff>668313</xdr:rowOff>
    </xdr:to>
    <xdr:pic>
      <xdr:nvPicPr>
        <xdr:cNvPr id="4" name="Bildobjekt 3" descr="Moose 2.jpg"/>
        <xdr:cNvPicPr>
          <a:picLocks noGrp="1" noChangeAspect="1"/>
        </xdr:cNvPicPr>
      </xdr:nvPicPr>
      <xdr:blipFill>
        <a:blip xmlns:r="http://schemas.openxmlformats.org/officeDocument/2006/relationships" r:embed="rId1" cstate="print"/>
        <a:srcRect/>
        <a:stretch>
          <a:fillRect/>
        </a:stretch>
      </xdr:blipFill>
      <xdr:spPr bwMode="auto">
        <a:xfrm>
          <a:off x="1247776" y="404813"/>
          <a:ext cx="1857086" cy="620688"/>
        </a:xfrm>
        <a:prstGeom prst="rect">
          <a:avLst/>
        </a:prstGeom>
        <a:noFill/>
        <a:ln w="9525">
          <a:noFill/>
          <a:miter lim="800000"/>
          <a:headEnd/>
          <a:tailEnd/>
        </a:ln>
      </xdr:spPr>
    </xdr:pic>
    <xdr:clientData/>
  </xdr:twoCellAnchor>
  <xdr:twoCellAnchor>
    <xdr:from>
      <xdr:col>2</xdr:col>
      <xdr:colOff>52388</xdr:colOff>
      <xdr:row>46</xdr:row>
      <xdr:rowOff>178593</xdr:rowOff>
    </xdr:from>
    <xdr:to>
      <xdr:col>4</xdr:col>
      <xdr:colOff>321468</xdr:colOff>
      <xdr:row>50</xdr:row>
      <xdr:rowOff>71436</xdr:rowOff>
    </xdr:to>
    <xdr:sp macro="" textlink="">
      <xdr:nvSpPr>
        <xdr:cNvPr id="5" name="textruta 4"/>
        <xdr:cNvSpPr txBox="1"/>
      </xdr:nvSpPr>
      <xdr:spPr>
        <a:xfrm>
          <a:off x="1266826" y="10739437"/>
          <a:ext cx="2555080" cy="654843"/>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 Maturity is the time remaining to the next change of interest rate in the</a:t>
          </a:r>
          <a:r>
            <a:rPr lang="en-US" sz="1100" baseline="0">
              <a:solidFill>
                <a:schemeClr val="dk1"/>
              </a:solidFill>
              <a:latin typeface="+mn-lt"/>
              <a:ea typeface="+mn-ea"/>
              <a:cs typeface="+mn-cs"/>
            </a:rPr>
            <a:t> </a:t>
          </a:r>
          <a:r>
            <a:rPr lang="en-US" sz="1100">
              <a:solidFill>
                <a:schemeClr val="dk1"/>
              </a:solidFill>
              <a:latin typeface="+mn-lt"/>
              <a:ea typeface="+mn-ea"/>
              <a:cs typeface="+mn-cs"/>
            </a:rPr>
            <a:t>contractual terms</a:t>
          </a:r>
          <a:endParaRPr lang="sv-SE" sz="1100">
            <a:solidFill>
              <a:schemeClr val="dk1"/>
            </a:solidFill>
            <a:latin typeface="+mn-lt"/>
            <a:ea typeface="+mn-ea"/>
            <a:cs typeface="+mn-cs"/>
          </a:endParaRPr>
        </a:p>
      </xdr:txBody>
    </xdr:sp>
    <xdr:clientData/>
  </xdr:twoCellAnchor>
  <xdr:twoCellAnchor>
    <xdr:from>
      <xdr:col>1</xdr:col>
      <xdr:colOff>595312</xdr:colOff>
      <xdr:row>107</xdr:row>
      <xdr:rowOff>1</xdr:rowOff>
    </xdr:from>
    <xdr:to>
      <xdr:col>12</xdr:col>
      <xdr:colOff>511969</xdr:colOff>
      <xdr:row>116</xdr:row>
      <xdr:rowOff>178595</xdr:rowOff>
    </xdr:to>
    <xdr:sp macro="" textlink="">
      <xdr:nvSpPr>
        <xdr:cNvPr id="8" name="textruta 7"/>
        <xdr:cNvSpPr txBox="1"/>
      </xdr:nvSpPr>
      <xdr:spPr>
        <a:xfrm>
          <a:off x="1202531" y="23229095"/>
          <a:ext cx="9263063" cy="1893094"/>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en-US" sz="1100" i="1">
              <a:solidFill>
                <a:schemeClr val="dk1"/>
              </a:solidFill>
              <a:latin typeface="+mn-lt"/>
              <a:ea typeface="+mn-ea"/>
              <a:cs typeface="+mn-cs"/>
            </a:rPr>
            <a:t>Currency risk: </a:t>
          </a:r>
        </a:p>
        <a:p>
          <a:pPr marL="0" indent="0"/>
          <a:endParaRPr lang="sv-SE" sz="1100" i="1">
            <a:solidFill>
              <a:schemeClr val="dk1"/>
            </a:solidFill>
            <a:latin typeface="+mn-lt"/>
            <a:ea typeface="+mn-ea"/>
            <a:cs typeface="+mn-cs"/>
          </a:endParaRPr>
        </a:p>
        <a:p>
          <a:pPr marL="0" indent="0"/>
          <a:r>
            <a:rPr lang="en-US" sz="1100" i="1">
              <a:solidFill>
                <a:schemeClr val="dk1"/>
              </a:solidFill>
              <a:latin typeface="+mn-lt"/>
              <a:ea typeface="+mn-ea"/>
              <a:cs typeface="+mn-cs"/>
            </a:rPr>
            <a:t>The risk appetite of LF Hypotek is limited and characterzied by prudence. The lending of LF Hypotek is denominated in SEK and most of the funding takes places in the same currency, with a portion denominated  in other currencies.Through these funding activites in other currencies the company is exposed to currency risk. The upcoming exposure is hedged on a transaction by transaction basis where the individual transactions are swapped back to SEK using the derivatives market. The relevant hedges are made back to back in connection to the trade with matching cashflows for the entire maturity of the underlying transaction leaving LF Hypotek with a very limited currency risk . The currency risk is internally measured as a 10% change in the relevant currency </a:t>
          </a:r>
          <a:r>
            <a:rPr lang="en-US" sz="1100" i="1">
              <a:solidFill>
                <a:schemeClr val="dk1"/>
              </a:solidFill>
              <a:effectLst/>
              <a:latin typeface="+mn-lt"/>
              <a:ea typeface="+mn-ea"/>
              <a:cs typeface="+mn-cs"/>
            </a:rPr>
            <a:t>versus SEK.</a:t>
          </a:r>
          <a:endParaRPr lang="sv-SE" sz="1100">
            <a:solidFill>
              <a:schemeClr val="dk1"/>
            </a:solidFill>
            <a:effectLst/>
            <a:latin typeface="+mn-lt"/>
            <a:ea typeface="+mn-ea"/>
            <a:cs typeface="+mn-cs"/>
          </a:endParaRPr>
        </a:p>
        <a:p>
          <a:endParaRPr lang="sv-SE" sz="1100" i="1" baseline="0"/>
        </a:p>
        <a:p>
          <a:endParaRPr lang="sv-SE" sz="1100" i="1" baseline="0"/>
        </a:p>
      </xdr:txBody>
    </xdr:sp>
    <xdr:clientData/>
  </xdr:twoCellAnchor>
  <xdr:twoCellAnchor>
    <xdr:from>
      <xdr:col>1</xdr:col>
      <xdr:colOff>595312</xdr:colOff>
      <xdr:row>124</xdr:row>
      <xdr:rowOff>154782</xdr:rowOff>
    </xdr:from>
    <xdr:to>
      <xdr:col>12</xdr:col>
      <xdr:colOff>511969</xdr:colOff>
      <xdr:row>136</xdr:row>
      <xdr:rowOff>107157</xdr:rowOff>
    </xdr:to>
    <xdr:sp macro="" textlink="">
      <xdr:nvSpPr>
        <xdr:cNvPr id="11" name="textruta 10"/>
        <xdr:cNvSpPr txBox="1"/>
      </xdr:nvSpPr>
      <xdr:spPr>
        <a:xfrm>
          <a:off x="1202531" y="26812876"/>
          <a:ext cx="9263063" cy="2238375"/>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effectLst/>
              <a:latin typeface="+mn-lt"/>
              <a:ea typeface="+mn-ea"/>
              <a:cs typeface="+mn-cs"/>
            </a:rPr>
            <a:t>Interest rate risk:</a:t>
          </a:r>
        </a:p>
        <a:p>
          <a:endParaRPr lang="sv-SE" sz="1100">
            <a:solidFill>
              <a:schemeClr val="dk1"/>
            </a:solidFill>
            <a:effectLst/>
            <a:latin typeface="+mn-lt"/>
            <a:ea typeface="+mn-ea"/>
            <a:cs typeface="+mn-cs"/>
          </a:endParaRPr>
        </a:p>
        <a:p>
          <a:r>
            <a:rPr lang="en-US" sz="1100" i="1">
              <a:solidFill>
                <a:schemeClr val="dk1"/>
              </a:solidFill>
              <a:effectLst/>
              <a:latin typeface="+mn-lt"/>
              <a:ea typeface="+mn-ea"/>
              <a:cs typeface="+mn-cs"/>
            </a:rPr>
            <a:t>The lending in LF Hypotek is made both on a fixed and floating rate basis and the funding is to a greater extent done on a fixed rate basis. The company is therefore exposed to interest rate risk . The risk appetite of LF Hypotek is limited and characterized by prudence. The upcoming risk is hedged using the derivaitves market. More specifically,</a:t>
          </a:r>
          <a:r>
            <a:rPr lang="en-US" sz="1100" i="1" baseline="0">
              <a:solidFill>
                <a:schemeClr val="dk1"/>
              </a:solidFill>
              <a:effectLst/>
              <a:latin typeface="+mn-lt"/>
              <a:ea typeface="+mn-ea"/>
              <a:cs typeface="+mn-cs"/>
            </a:rPr>
            <a:t> </a:t>
          </a:r>
          <a:r>
            <a:rPr lang="en-US" sz="1100" i="1">
              <a:solidFill>
                <a:schemeClr val="dk1"/>
              </a:solidFill>
              <a:effectLst/>
              <a:latin typeface="+mn-lt"/>
              <a:ea typeface="+mn-ea"/>
              <a:cs typeface="+mn-cs"/>
            </a:rPr>
            <a:t>the fixed interest rate risk arising on either the lending or the fundingside is on a continous basis swapped to floating rate leaving LF Hypotek with very limited interest risk in maturity buckets longer than three months. When suitable, fixed rate bonds are also used as a direct match of fixed interest rate on the lending side. The interest rate risk is internally measured as the change in the portfolio market value arising from an upward yield curve parallell shift of 100 bps and since .</a:t>
          </a:r>
          <a:endParaRPr lang="sv-SE" sz="1100">
            <a:solidFill>
              <a:schemeClr val="dk1"/>
            </a:solidFill>
            <a:effectLst/>
            <a:latin typeface="+mn-lt"/>
            <a:ea typeface="+mn-ea"/>
            <a:cs typeface="+mn-cs"/>
          </a:endParaRPr>
        </a:p>
        <a:p>
          <a:endParaRPr lang="sv-SE" sz="1100" i="1"/>
        </a:p>
      </xdr:txBody>
    </xdr:sp>
    <xdr:clientData/>
  </xdr:twoCellAnchor>
  <xdr:twoCellAnchor editAs="oneCell">
    <xdr:from>
      <xdr:col>9</xdr:col>
      <xdr:colOff>392906</xdr:colOff>
      <xdr:row>1</xdr:row>
      <xdr:rowOff>47625</xdr:rowOff>
    </xdr:from>
    <xdr:to>
      <xdr:col>12</xdr:col>
      <xdr:colOff>511969</xdr:colOff>
      <xdr:row>1</xdr:row>
      <xdr:rowOff>713474</xdr:rowOff>
    </xdr:to>
    <xdr:pic>
      <xdr:nvPicPr>
        <xdr:cNvPr id="9" name="Bildobjekt 8" descr="Länsförsäkringar.jpg (960×280)"/>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77125" y="404813"/>
          <a:ext cx="2274094" cy="6658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8"/>
  <sheetViews>
    <sheetView showGridLines="0" tabSelected="1" topLeftCell="A103" zoomScale="80" zoomScaleNormal="80" zoomScaleSheetLayoutView="73" workbookViewId="0">
      <selection activeCell="P125" sqref="P125"/>
    </sheetView>
  </sheetViews>
  <sheetFormatPr defaultRowHeight="15" x14ac:dyDescent="0.25"/>
  <cols>
    <col min="1" max="2" width="9.140625" style="3"/>
    <col min="3" max="3" width="28.5703125" style="3" customWidth="1"/>
    <col min="4" max="5" width="13.7109375" style="3" customWidth="1"/>
    <col min="6" max="6" width="12.42578125" style="3" customWidth="1"/>
    <col min="7" max="7" width="11.7109375" style="3" customWidth="1"/>
    <col min="8" max="8" width="9.140625" style="3"/>
    <col min="9" max="9" width="10.7109375" style="3" customWidth="1"/>
    <col min="10" max="11" width="11.5703125" style="3" customWidth="1"/>
    <col min="12" max="16384" width="9.140625" style="3"/>
  </cols>
  <sheetData>
    <row r="1" spans="1:14" ht="28.5" customHeight="1" x14ac:dyDescent="0.25">
      <c r="B1" s="2" t="s">
        <v>113</v>
      </c>
      <c r="C1" s="1"/>
      <c r="D1" s="1"/>
      <c r="E1" s="1"/>
      <c r="F1" s="1"/>
      <c r="G1" s="1"/>
      <c r="H1" s="1"/>
      <c r="I1" s="1"/>
      <c r="J1" s="1"/>
      <c r="K1" s="1"/>
      <c r="M1" s="1"/>
    </row>
    <row r="2" spans="1:14" ht="61.5" customHeight="1" x14ac:dyDescent="0.25">
      <c r="A2" s="4" t="s">
        <v>88</v>
      </c>
      <c r="B2" s="5"/>
      <c r="C2" s="5"/>
      <c r="D2" s="5"/>
      <c r="E2" s="5"/>
      <c r="F2" s="5"/>
      <c r="G2" s="5"/>
      <c r="H2"/>
      <c r="I2" s="5"/>
      <c r="J2" s="5"/>
      <c r="K2" s="5"/>
      <c r="L2" s="5"/>
      <c r="M2" s="5"/>
      <c r="N2" s="5"/>
    </row>
    <row r="3" spans="1:14" ht="18.75" x14ac:dyDescent="0.3">
      <c r="A3" s="1"/>
      <c r="B3" s="5"/>
      <c r="C3" s="53" t="s">
        <v>86</v>
      </c>
      <c r="D3" s="54"/>
      <c r="E3" s="54"/>
      <c r="F3" s="54"/>
      <c r="G3" s="54"/>
      <c r="H3" s="54"/>
      <c r="I3" s="54"/>
      <c r="J3" s="54"/>
      <c r="K3" s="54"/>
      <c r="L3" s="54"/>
      <c r="M3" s="54"/>
      <c r="N3" s="5"/>
    </row>
    <row r="4" spans="1:14" ht="15" customHeight="1" x14ac:dyDescent="0.25">
      <c r="A4" s="1"/>
      <c r="B4" s="5"/>
      <c r="C4" s="5"/>
      <c r="D4" s="5"/>
      <c r="E4" s="5"/>
      <c r="F4" s="5"/>
      <c r="G4" s="5"/>
      <c r="H4" s="5"/>
      <c r="I4" s="5"/>
      <c r="J4" s="5"/>
      <c r="K4" s="5"/>
      <c r="L4" s="5"/>
      <c r="M4" s="5"/>
      <c r="N4" s="5"/>
    </row>
    <row r="5" spans="1:14" x14ac:dyDescent="0.25">
      <c r="A5" s="1"/>
      <c r="B5" s="5"/>
      <c r="C5" s="12" t="s">
        <v>14</v>
      </c>
      <c r="D5" s="12" t="s">
        <v>114</v>
      </c>
      <c r="E5" s="13"/>
      <c r="F5" s="14"/>
      <c r="G5" s="5"/>
      <c r="H5" s="5"/>
      <c r="I5" s="11" t="s">
        <v>111</v>
      </c>
      <c r="J5" s="11"/>
      <c r="K5" s="11"/>
      <c r="L5" s="11" t="s">
        <v>122</v>
      </c>
      <c r="M5" s="5"/>
      <c r="N5" s="5"/>
    </row>
    <row r="6" spans="1:14" x14ac:dyDescent="0.25">
      <c r="A6" s="1"/>
      <c r="B6" s="5"/>
      <c r="C6" s="15" t="s">
        <v>15</v>
      </c>
      <c r="D6" s="15" t="s">
        <v>115</v>
      </c>
      <c r="E6" s="5"/>
      <c r="F6" s="16"/>
      <c r="G6" s="5"/>
      <c r="H6" s="5"/>
      <c r="I6" s="78"/>
      <c r="J6" s="78"/>
      <c r="K6" s="5"/>
      <c r="L6" s="5"/>
      <c r="M6" s="5"/>
      <c r="N6" s="5"/>
    </row>
    <row r="7" spans="1:14" x14ac:dyDescent="0.25">
      <c r="A7" s="1"/>
      <c r="B7" s="5"/>
      <c r="C7" s="17" t="s">
        <v>16</v>
      </c>
      <c r="D7" s="17" t="s">
        <v>116</v>
      </c>
      <c r="E7" s="18"/>
      <c r="F7" s="19"/>
      <c r="G7" s="5"/>
      <c r="H7" s="5"/>
      <c r="I7" s="78"/>
      <c r="J7" s="78"/>
      <c r="K7" s="5"/>
      <c r="L7" s="5"/>
      <c r="M7" s="5"/>
      <c r="N7" s="5"/>
    </row>
    <row r="8" spans="1:14" x14ac:dyDescent="0.25">
      <c r="A8" s="1"/>
      <c r="B8" s="5"/>
      <c r="C8" s="5"/>
      <c r="D8" s="5"/>
      <c r="E8" s="5"/>
      <c r="F8" s="5"/>
      <c r="G8" s="5"/>
      <c r="H8" s="5"/>
      <c r="I8" s="5"/>
      <c r="J8" s="5"/>
      <c r="K8" s="5"/>
      <c r="L8" s="5"/>
      <c r="M8" s="5"/>
      <c r="N8" s="5"/>
    </row>
    <row r="9" spans="1:14" x14ac:dyDescent="0.25">
      <c r="A9" s="1"/>
      <c r="B9" s="5"/>
      <c r="C9" s="21" t="s">
        <v>56</v>
      </c>
      <c r="D9" s="21" t="s">
        <v>1</v>
      </c>
      <c r="E9" s="21" t="s">
        <v>2</v>
      </c>
      <c r="F9" s="21" t="s">
        <v>3</v>
      </c>
      <c r="G9" s="5"/>
      <c r="H9" s="5"/>
      <c r="I9" s="11" t="s">
        <v>85</v>
      </c>
      <c r="J9" s="11"/>
      <c r="K9" s="11" t="s">
        <v>150</v>
      </c>
      <c r="L9" s="5"/>
      <c r="M9" s="5"/>
      <c r="N9" s="5"/>
    </row>
    <row r="10" spans="1:14" x14ac:dyDescent="0.25">
      <c r="A10" s="1"/>
      <c r="B10" s="5"/>
      <c r="C10" s="11" t="s">
        <v>57</v>
      </c>
      <c r="D10" s="11" t="s">
        <v>117</v>
      </c>
      <c r="E10" s="11" t="s">
        <v>118</v>
      </c>
      <c r="F10" s="11" t="s">
        <v>119</v>
      </c>
      <c r="G10" s="5"/>
      <c r="H10" s="5"/>
      <c r="I10" s="5"/>
      <c r="J10" s="5"/>
      <c r="K10" s="5"/>
      <c r="L10" s="5"/>
      <c r="M10" s="5"/>
      <c r="N10" s="5"/>
    </row>
    <row r="11" spans="1:14" x14ac:dyDescent="0.25">
      <c r="A11" s="1"/>
      <c r="B11" s="5"/>
      <c r="C11" s="11" t="s">
        <v>58</v>
      </c>
      <c r="D11" s="11" t="s">
        <v>119</v>
      </c>
      <c r="E11" s="11" t="s">
        <v>119</v>
      </c>
      <c r="F11" s="11" t="s">
        <v>119</v>
      </c>
      <c r="G11" s="5"/>
      <c r="H11" s="5"/>
      <c r="I11" s="5"/>
      <c r="J11" s="5"/>
      <c r="K11" s="5"/>
      <c r="L11" s="5"/>
      <c r="M11" s="5"/>
      <c r="N11" s="5"/>
    </row>
    <row r="12" spans="1:14" x14ac:dyDescent="0.25">
      <c r="A12" s="1"/>
      <c r="B12" s="5"/>
      <c r="C12" s="11" t="s">
        <v>59</v>
      </c>
      <c r="D12" s="11" t="s">
        <v>120</v>
      </c>
      <c r="E12" s="11" t="s">
        <v>121</v>
      </c>
      <c r="F12" s="11" t="s">
        <v>119</v>
      </c>
      <c r="G12" s="5"/>
      <c r="H12" s="5"/>
      <c r="I12" s="5"/>
      <c r="J12" s="5"/>
      <c r="K12" s="5"/>
      <c r="L12" s="5"/>
      <c r="M12" s="5"/>
      <c r="N12" s="5"/>
    </row>
    <row r="13" spans="1:14" x14ac:dyDescent="0.25">
      <c r="A13" s="1"/>
      <c r="B13" s="5"/>
      <c r="C13" s="5"/>
      <c r="D13" s="5"/>
      <c r="E13" s="5"/>
      <c r="F13" s="5"/>
      <c r="G13" s="5"/>
      <c r="H13" s="5"/>
      <c r="I13" s="5"/>
      <c r="J13" s="5"/>
      <c r="K13" s="5"/>
      <c r="L13" s="5"/>
      <c r="M13" s="5"/>
      <c r="N13" s="5"/>
    </row>
    <row r="14" spans="1:14" ht="18.75" x14ac:dyDescent="0.3">
      <c r="A14" s="4" t="s">
        <v>90</v>
      </c>
      <c r="B14" s="5"/>
      <c r="C14" s="53" t="s">
        <v>27</v>
      </c>
      <c r="D14" s="54"/>
      <c r="E14" s="54"/>
      <c r="F14" s="54"/>
      <c r="G14" s="54"/>
      <c r="H14" s="54"/>
      <c r="I14" s="54"/>
      <c r="J14" s="54"/>
      <c r="K14" s="54"/>
      <c r="L14" s="54"/>
      <c r="M14" s="54"/>
      <c r="N14" s="5"/>
    </row>
    <row r="15" spans="1:14" x14ac:dyDescent="0.25">
      <c r="A15" s="1"/>
      <c r="B15" s="5"/>
      <c r="C15" s="5"/>
      <c r="D15" s="5"/>
      <c r="E15" s="5"/>
      <c r="F15" s="5"/>
      <c r="G15" s="5"/>
      <c r="H15" s="5"/>
      <c r="I15" s="5"/>
      <c r="J15" s="5"/>
      <c r="K15" s="5"/>
      <c r="L15" s="5"/>
      <c r="M15" s="5"/>
      <c r="N15" s="5"/>
    </row>
    <row r="16" spans="1:14" x14ac:dyDescent="0.25">
      <c r="A16" s="1"/>
      <c r="B16" s="5"/>
      <c r="C16" s="21" t="s">
        <v>28</v>
      </c>
      <c r="D16" s="27" t="s">
        <v>146</v>
      </c>
      <c r="E16" s="5"/>
      <c r="F16" s="5"/>
      <c r="G16" s="5"/>
      <c r="H16" s="5"/>
      <c r="I16" s="21" t="s">
        <v>44</v>
      </c>
      <c r="J16" s="21"/>
      <c r="K16" s="23"/>
      <c r="L16" s="5"/>
      <c r="M16" s="5"/>
      <c r="N16" s="5"/>
    </row>
    <row r="17" spans="1:14" x14ac:dyDescent="0.25">
      <c r="A17" s="1"/>
      <c r="B17" s="5"/>
      <c r="C17" s="11" t="s">
        <v>29</v>
      </c>
      <c r="D17" s="70">
        <v>123389</v>
      </c>
      <c r="E17" s="5"/>
      <c r="F17" s="5"/>
      <c r="G17" s="5"/>
      <c r="H17" s="5"/>
      <c r="I17" s="11" t="s">
        <v>45</v>
      </c>
      <c r="J17" s="11"/>
      <c r="K17" s="70">
        <v>278341</v>
      </c>
      <c r="L17" s="5"/>
      <c r="M17" s="5"/>
      <c r="N17" s="5"/>
    </row>
    <row r="18" spans="1:14" x14ac:dyDescent="0.25">
      <c r="A18" s="1"/>
      <c r="B18" s="5"/>
      <c r="C18" s="11" t="s">
        <v>70</v>
      </c>
      <c r="D18" s="70">
        <v>9025</v>
      </c>
      <c r="E18" s="5"/>
      <c r="F18" s="5"/>
      <c r="G18" s="5"/>
      <c r="H18" s="5"/>
      <c r="I18" s="11" t="s">
        <v>46</v>
      </c>
      <c r="J18" s="11"/>
      <c r="K18" s="70">
        <v>126450</v>
      </c>
      <c r="L18" s="5"/>
      <c r="M18" s="5"/>
      <c r="N18" s="5"/>
    </row>
    <row r="19" spans="1:14" x14ac:dyDescent="0.25">
      <c r="A19" s="1"/>
      <c r="B19" s="5"/>
      <c r="C19" s="11" t="s">
        <v>30</v>
      </c>
      <c r="D19" s="70"/>
      <c r="E19" s="5"/>
      <c r="F19" s="5"/>
      <c r="G19" s="5"/>
      <c r="H19" s="5"/>
      <c r="I19" s="11" t="s">
        <v>54</v>
      </c>
      <c r="J19" s="11"/>
      <c r="K19" s="70">
        <v>126783</v>
      </c>
      <c r="L19" s="5"/>
      <c r="M19" s="5"/>
      <c r="N19" s="5"/>
    </row>
    <row r="20" spans="1:14" x14ac:dyDescent="0.25">
      <c r="A20" s="1"/>
      <c r="B20" s="5"/>
      <c r="C20" s="20" t="s">
        <v>25</v>
      </c>
      <c r="D20" s="73">
        <f>SUM(D17:D19)</f>
        <v>132414</v>
      </c>
      <c r="E20" s="5"/>
      <c r="F20" s="5"/>
      <c r="G20" s="5"/>
      <c r="H20" s="5"/>
      <c r="I20" s="11" t="s">
        <v>47</v>
      </c>
      <c r="J20" s="11"/>
      <c r="K20" s="70">
        <v>443301.61</v>
      </c>
      <c r="L20" s="5"/>
      <c r="M20" s="5"/>
      <c r="N20" s="5"/>
    </row>
    <row r="21" spans="1:14" x14ac:dyDescent="0.25">
      <c r="A21" s="1"/>
      <c r="B21" s="5"/>
      <c r="C21" s="5"/>
      <c r="D21" s="5"/>
      <c r="E21" s="5"/>
      <c r="F21" s="5"/>
      <c r="G21" s="5"/>
      <c r="H21" s="5"/>
      <c r="I21" s="5"/>
      <c r="J21" s="5"/>
      <c r="K21" s="5"/>
      <c r="L21" s="5"/>
      <c r="M21" s="5"/>
      <c r="N21" s="5"/>
    </row>
    <row r="22" spans="1:14" ht="45" x14ac:dyDescent="0.25">
      <c r="A22" s="1"/>
      <c r="B22" s="5"/>
      <c r="C22" s="26" t="s">
        <v>31</v>
      </c>
      <c r="D22" s="27" t="s">
        <v>61</v>
      </c>
      <c r="E22" s="27" t="s">
        <v>91</v>
      </c>
      <c r="F22" s="27" t="s">
        <v>110</v>
      </c>
      <c r="G22" s="5"/>
      <c r="H22" s="5"/>
      <c r="I22" s="21" t="s">
        <v>38</v>
      </c>
      <c r="J22" s="21"/>
      <c r="K22" s="27" t="s">
        <v>61</v>
      </c>
      <c r="L22" s="27" t="s">
        <v>91</v>
      </c>
      <c r="M22" s="5"/>
      <c r="N22" s="5"/>
    </row>
    <row r="23" spans="1:14" x14ac:dyDescent="0.25">
      <c r="A23" s="1"/>
      <c r="B23" s="5"/>
      <c r="C23" s="25" t="s">
        <v>32</v>
      </c>
      <c r="D23" s="22">
        <v>96299</v>
      </c>
      <c r="E23" s="35">
        <f>IF($D$30=0,,(D23/$D$30))</f>
        <v>0.78045044533953589</v>
      </c>
      <c r="F23" s="70">
        <v>435371</v>
      </c>
      <c r="G23" s="5"/>
      <c r="H23" s="5"/>
      <c r="I23" s="74" t="s">
        <v>74</v>
      </c>
      <c r="J23" s="74"/>
      <c r="K23" s="70">
        <v>18218</v>
      </c>
      <c r="L23" s="35">
        <f>IF($K$31=0,,(K23/$K$31))</f>
        <v>0.14764687289790823</v>
      </c>
      <c r="M23" s="5"/>
      <c r="N23" s="5"/>
    </row>
    <row r="24" spans="1:14" x14ac:dyDescent="0.25">
      <c r="A24" s="1"/>
      <c r="B24" s="5"/>
      <c r="C24" s="25" t="s">
        <v>33</v>
      </c>
      <c r="D24" s="22">
        <v>27090</v>
      </c>
      <c r="E24" s="35">
        <f t="shared" ref="E24:E30" si="0">IF($D$30=0,,(D24/$D$30))</f>
        <v>0.21954955466046405</v>
      </c>
      <c r="F24" s="70">
        <v>473995</v>
      </c>
      <c r="G24" s="5"/>
      <c r="H24" s="5"/>
      <c r="I24" s="74" t="s">
        <v>72</v>
      </c>
      <c r="J24" s="74"/>
      <c r="K24" s="70">
        <v>9313</v>
      </c>
      <c r="L24" s="35">
        <f t="shared" ref="L24:L31" si="1">IF($K$31=0,,(K24/$K$31))</f>
        <v>7.5476744280284308E-2</v>
      </c>
      <c r="M24" s="5"/>
      <c r="N24" s="5"/>
    </row>
    <row r="25" spans="1:14" x14ac:dyDescent="0.25">
      <c r="A25" s="1"/>
      <c r="B25" s="5"/>
      <c r="C25" s="25" t="s">
        <v>34</v>
      </c>
      <c r="D25" s="22"/>
      <c r="E25" s="35">
        <f t="shared" si="0"/>
        <v>0</v>
      </c>
      <c r="F25" s="22"/>
      <c r="G25" s="5"/>
      <c r="H25" s="5"/>
      <c r="I25" s="74" t="s">
        <v>73</v>
      </c>
      <c r="J25" s="74"/>
      <c r="K25" s="70">
        <v>3891</v>
      </c>
      <c r="L25" s="35">
        <f t="shared" si="1"/>
        <v>3.1534415547577174E-2</v>
      </c>
      <c r="M25" s="5"/>
      <c r="N25" s="5"/>
    </row>
    <row r="26" spans="1:14" ht="17.25" customHeight="1" x14ac:dyDescent="0.25">
      <c r="A26" s="1"/>
      <c r="B26" s="5"/>
      <c r="C26" s="25" t="s">
        <v>71</v>
      </c>
      <c r="D26" s="22"/>
      <c r="E26" s="35">
        <f t="shared" si="0"/>
        <v>0</v>
      </c>
      <c r="F26" s="22"/>
      <c r="G26" s="5"/>
      <c r="H26" s="5"/>
      <c r="I26" s="74" t="s">
        <v>63</v>
      </c>
      <c r="J26" s="74"/>
      <c r="K26" s="70">
        <v>12621</v>
      </c>
      <c r="L26" s="35">
        <f t="shared" si="1"/>
        <v>0.10228626538832473</v>
      </c>
      <c r="M26" s="5"/>
      <c r="N26" s="5"/>
    </row>
    <row r="27" spans="1:14" x14ac:dyDescent="0.25">
      <c r="A27" s="1"/>
      <c r="B27" s="5"/>
      <c r="C27" s="25" t="s">
        <v>35</v>
      </c>
      <c r="D27" s="22"/>
      <c r="E27" s="35">
        <f t="shared" si="0"/>
        <v>0</v>
      </c>
      <c r="F27" s="22"/>
      <c r="G27" s="5"/>
      <c r="H27" s="5"/>
      <c r="I27" s="74" t="s">
        <v>64</v>
      </c>
      <c r="J27" s="74"/>
      <c r="K27" s="70">
        <v>30044</v>
      </c>
      <c r="L27" s="35">
        <f t="shared" si="1"/>
        <v>0.24349010041413741</v>
      </c>
      <c r="M27" s="5"/>
      <c r="N27" s="5"/>
    </row>
    <row r="28" spans="1:14" x14ac:dyDescent="0.25">
      <c r="A28" s="1"/>
      <c r="B28" s="5"/>
      <c r="C28" s="25" t="s">
        <v>36</v>
      </c>
      <c r="D28" s="22"/>
      <c r="E28" s="35">
        <f t="shared" si="0"/>
        <v>0</v>
      </c>
      <c r="F28" s="22"/>
      <c r="G28" s="5"/>
      <c r="H28" s="5"/>
      <c r="I28" s="74" t="s">
        <v>65</v>
      </c>
      <c r="J28" s="74"/>
      <c r="K28" s="70">
        <v>20473</v>
      </c>
      <c r="L28" s="35">
        <f t="shared" si="1"/>
        <v>0.16592240799422964</v>
      </c>
      <c r="M28" s="5"/>
      <c r="N28" s="5"/>
    </row>
    <row r="29" spans="1:14" x14ac:dyDescent="0.25">
      <c r="A29" s="1"/>
      <c r="B29" s="5"/>
      <c r="C29" s="25" t="s">
        <v>37</v>
      </c>
      <c r="D29" s="22"/>
      <c r="E29" s="35">
        <f t="shared" si="0"/>
        <v>0</v>
      </c>
      <c r="F29" s="22"/>
      <c r="G29" s="5"/>
      <c r="H29" s="5"/>
      <c r="I29" s="74" t="s">
        <v>66</v>
      </c>
      <c r="J29" s="74"/>
      <c r="K29" s="70">
        <v>28829</v>
      </c>
      <c r="L29" s="35">
        <f t="shared" si="1"/>
        <v>0.23364319347753851</v>
      </c>
      <c r="M29" s="5"/>
      <c r="N29" s="5"/>
    </row>
    <row r="30" spans="1:14" x14ac:dyDescent="0.25">
      <c r="A30" s="1"/>
      <c r="B30" s="5"/>
      <c r="C30" s="24" t="s">
        <v>50</v>
      </c>
      <c r="D30" s="28">
        <f>SUM(D23:D29)</f>
        <v>123389</v>
      </c>
      <c r="E30" s="43">
        <f t="shared" si="0"/>
        <v>1</v>
      </c>
      <c r="F30" s="5"/>
      <c r="G30" s="5"/>
      <c r="H30" s="5"/>
      <c r="I30" s="75" t="s">
        <v>42</v>
      </c>
      <c r="J30" s="75"/>
      <c r="K30" s="30"/>
      <c r="L30" s="35">
        <f t="shared" si="1"/>
        <v>0</v>
      </c>
      <c r="M30" s="5"/>
      <c r="N30" s="5"/>
    </row>
    <row r="31" spans="1:14" x14ac:dyDescent="0.25">
      <c r="A31" s="1"/>
      <c r="B31" s="5"/>
      <c r="C31" s="5"/>
      <c r="D31" s="5"/>
      <c r="E31" s="5"/>
      <c r="F31" s="5"/>
      <c r="G31" s="5"/>
      <c r="H31" s="5"/>
      <c r="I31" s="76" t="s">
        <v>50</v>
      </c>
      <c r="J31" s="77"/>
      <c r="K31" s="28">
        <f>SUM(K23:K30)</f>
        <v>123389</v>
      </c>
      <c r="L31" s="43">
        <f t="shared" si="1"/>
        <v>1</v>
      </c>
      <c r="M31" s="5"/>
      <c r="N31" s="5"/>
    </row>
    <row r="32" spans="1:14" x14ac:dyDescent="0.25">
      <c r="A32" s="1"/>
      <c r="B32" s="5"/>
      <c r="C32" s="5"/>
      <c r="D32" s="5"/>
      <c r="E32" s="5"/>
      <c r="F32" s="5"/>
      <c r="G32" s="5"/>
      <c r="H32" s="5"/>
      <c r="I32" s="5"/>
      <c r="J32" s="5"/>
      <c r="K32" s="5"/>
      <c r="L32" s="5"/>
      <c r="M32" s="5"/>
      <c r="N32" s="5"/>
    </row>
    <row r="33" spans="1:16" ht="45" x14ac:dyDescent="0.25">
      <c r="A33" s="1"/>
      <c r="B33" s="5"/>
      <c r="C33" s="26" t="s">
        <v>26</v>
      </c>
      <c r="D33" s="27" t="s">
        <v>61</v>
      </c>
      <c r="E33" s="27" t="s">
        <v>91</v>
      </c>
      <c r="F33" s="5"/>
      <c r="G33" s="5"/>
      <c r="H33" s="5"/>
      <c r="I33" s="21" t="s">
        <v>67</v>
      </c>
      <c r="J33" s="21"/>
      <c r="K33" s="27" t="s">
        <v>61</v>
      </c>
      <c r="L33" s="27" t="s">
        <v>91</v>
      </c>
      <c r="M33" s="5"/>
      <c r="N33" s="5"/>
    </row>
    <row r="34" spans="1:16" x14ac:dyDescent="0.25">
      <c r="A34" s="1"/>
      <c r="B34" s="5"/>
      <c r="C34" s="25" t="s">
        <v>39</v>
      </c>
      <c r="D34" s="22">
        <v>71453.619059999997</v>
      </c>
      <c r="E34" s="35">
        <f>IF($D$36=0,,(D34/$D$36))</f>
        <v>0.57909223553397526</v>
      </c>
      <c r="F34" s="5"/>
      <c r="G34" s="5"/>
      <c r="H34" s="5"/>
      <c r="I34" s="11" t="s">
        <v>40</v>
      </c>
      <c r="J34" s="11"/>
      <c r="K34" s="22">
        <v>44049.47</v>
      </c>
      <c r="L34" s="35">
        <f>IF($K$36=0,,(K34/$K$36))</f>
        <v>0.35699537407851739</v>
      </c>
      <c r="M34" s="5"/>
      <c r="N34" s="5"/>
    </row>
    <row r="35" spans="1:16" x14ac:dyDescent="0.25">
      <c r="A35" s="1"/>
      <c r="B35" s="5"/>
      <c r="C35" s="25" t="s">
        <v>12</v>
      </c>
      <c r="D35" s="22">
        <v>51935.393389999997</v>
      </c>
      <c r="E35" s="35">
        <f t="shared" ref="E35:E36" si="2">IF($D$36=0,,(D35/$D$36))</f>
        <v>0.42090776446602479</v>
      </c>
      <c r="F35" s="5"/>
      <c r="G35" s="5"/>
      <c r="H35" s="5"/>
      <c r="I35" s="29" t="s">
        <v>41</v>
      </c>
      <c r="J35" s="29"/>
      <c r="K35" s="30">
        <v>79340</v>
      </c>
      <c r="L35" s="35">
        <f t="shared" ref="L35:L36" si="3">IF($K$36=0,,(K35/$K$36))</f>
        <v>0.64300462592148255</v>
      </c>
      <c r="M35" s="5"/>
      <c r="N35" s="5"/>
    </row>
    <row r="36" spans="1:16" x14ac:dyDescent="0.25">
      <c r="A36" s="1"/>
      <c r="B36" s="5"/>
      <c r="C36" s="24" t="s">
        <v>50</v>
      </c>
      <c r="D36" s="28">
        <f>SUM(D34:D35)</f>
        <v>123389.01244999999</v>
      </c>
      <c r="E36" s="43">
        <f t="shared" si="2"/>
        <v>1</v>
      </c>
      <c r="F36" s="5"/>
      <c r="G36" s="5"/>
      <c r="H36" s="5"/>
      <c r="I36" s="31" t="s">
        <v>50</v>
      </c>
      <c r="J36" s="32"/>
      <c r="K36" s="28">
        <f>SUM(K34:K35)</f>
        <v>123389.47</v>
      </c>
      <c r="L36" s="43">
        <f t="shared" si="3"/>
        <v>1</v>
      </c>
      <c r="M36" s="5"/>
      <c r="N36" s="5"/>
    </row>
    <row r="37" spans="1:16" x14ac:dyDescent="0.25">
      <c r="A37" s="1"/>
      <c r="B37" s="5"/>
      <c r="C37" s="5"/>
      <c r="D37" s="5"/>
      <c r="E37" s="5"/>
      <c r="F37" s="5"/>
      <c r="G37" s="5"/>
      <c r="H37" s="5"/>
      <c r="I37" s="5"/>
      <c r="J37" s="5"/>
      <c r="K37" s="5"/>
      <c r="L37" s="5"/>
      <c r="M37" s="5"/>
      <c r="N37" s="5"/>
    </row>
    <row r="38" spans="1:16" x14ac:dyDescent="0.25">
      <c r="A38" s="1"/>
      <c r="B38" s="5"/>
      <c r="C38" s="26" t="s">
        <v>75</v>
      </c>
      <c r="D38" s="11">
        <v>8.02</v>
      </c>
      <c r="E38" s="5"/>
      <c r="F38" s="5"/>
      <c r="G38" s="5"/>
      <c r="H38" s="5"/>
      <c r="I38" s="5"/>
      <c r="J38" s="5"/>
      <c r="K38" s="5"/>
      <c r="L38" s="5"/>
      <c r="M38" s="5"/>
      <c r="N38" s="5"/>
    </row>
    <row r="39" spans="1:16" x14ac:dyDescent="0.25">
      <c r="A39" s="1"/>
      <c r="B39" s="5"/>
      <c r="C39" s="7"/>
      <c r="D39" s="5"/>
      <c r="E39" s="5"/>
      <c r="F39" s="5"/>
      <c r="G39" s="5"/>
      <c r="H39" s="5"/>
      <c r="I39" s="6"/>
      <c r="J39" s="5"/>
      <c r="K39" s="5"/>
      <c r="L39" s="5"/>
      <c r="M39" s="5"/>
      <c r="N39" s="5"/>
    </row>
    <row r="40" spans="1:16" x14ac:dyDescent="0.25">
      <c r="A40" s="1"/>
      <c r="B40" s="5"/>
      <c r="C40" s="26" t="s">
        <v>43</v>
      </c>
      <c r="D40" s="33">
        <v>-0.1</v>
      </c>
      <c r="E40" s="27" t="s">
        <v>5</v>
      </c>
      <c r="F40" s="27" t="s">
        <v>6</v>
      </c>
      <c r="G40" s="27" t="s">
        <v>7</v>
      </c>
      <c r="H40" s="27" t="s">
        <v>8</v>
      </c>
      <c r="I40" s="27" t="s">
        <v>9</v>
      </c>
      <c r="J40" s="27" t="s">
        <v>76</v>
      </c>
      <c r="K40" s="27" t="s">
        <v>77</v>
      </c>
      <c r="L40" s="27" t="s">
        <v>10</v>
      </c>
      <c r="M40" s="27" t="s">
        <v>50</v>
      </c>
      <c r="N40" s="5"/>
    </row>
    <row r="41" spans="1:16" x14ac:dyDescent="0.25">
      <c r="A41" s="1"/>
      <c r="B41" s="5"/>
      <c r="C41" s="11" t="s">
        <v>61</v>
      </c>
      <c r="D41" s="22">
        <v>23103.42</v>
      </c>
      <c r="E41" s="22">
        <v>21521.52</v>
      </c>
      <c r="F41" s="22">
        <v>19746.75</v>
      </c>
      <c r="G41" s="22">
        <v>17871.48</v>
      </c>
      <c r="H41" s="22">
        <v>15722.74</v>
      </c>
      <c r="I41" s="22">
        <v>13122.88</v>
      </c>
      <c r="J41" s="22">
        <v>9344.098</v>
      </c>
      <c r="K41" s="22">
        <v>2955.6869999999999</v>
      </c>
      <c r="L41" s="22"/>
      <c r="M41" s="28">
        <f>SUM(D41:L41)</f>
        <v>123388.57500000001</v>
      </c>
      <c r="N41" s="5"/>
    </row>
    <row r="42" spans="1:16" x14ac:dyDescent="0.25">
      <c r="A42" s="1"/>
      <c r="B42" s="5"/>
      <c r="C42" s="11" t="s">
        <v>91</v>
      </c>
      <c r="D42" s="35">
        <f>IF($M$41=0,,(D41/$M$41))</f>
        <v>0.18724116069903551</v>
      </c>
      <c r="E42" s="35">
        <f t="shared" ref="E42:M42" si="4">IF($M$41=0,,(E41/$M$41))</f>
        <v>0.17442068684235959</v>
      </c>
      <c r="F42" s="35">
        <f t="shared" si="4"/>
        <v>0.16003710230059792</v>
      </c>
      <c r="G42" s="35">
        <f t="shared" si="4"/>
        <v>0.14483901771294463</v>
      </c>
      <c r="H42" s="35">
        <f t="shared" si="4"/>
        <v>0.12742460150787865</v>
      </c>
      <c r="I42" s="35">
        <f t="shared" si="4"/>
        <v>0.10635409315651792</v>
      </c>
      <c r="J42" s="35">
        <f t="shared" si="4"/>
        <v>7.5729037311598732E-2</v>
      </c>
      <c r="K42" s="35">
        <f t="shared" si="4"/>
        <v>2.3954300469066925E-2</v>
      </c>
      <c r="L42" s="35">
        <f t="shared" si="4"/>
        <v>0</v>
      </c>
      <c r="M42" s="43">
        <f t="shared" si="4"/>
        <v>1</v>
      </c>
      <c r="N42" s="5"/>
      <c r="O42" s="1"/>
      <c r="P42" s="1"/>
    </row>
    <row r="43" spans="1:16" x14ac:dyDescent="0.25">
      <c r="A43" s="1"/>
      <c r="B43" s="5"/>
      <c r="C43" s="5"/>
      <c r="D43" s="5"/>
      <c r="E43" s="5"/>
      <c r="F43" s="5"/>
      <c r="G43" s="5"/>
      <c r="H43" s="5"/>
      <c r="I43" s="5"/>
      <c r="J43" s="5"/>
      <c r="K43" s="5"/>
      <c r="L43" s="5"/>
      <c r="M43" s="5"/>
      <c r="N43" s="5"/>
    </row>
    <row r="44" spans="1:16" x14ac:dyDescent="0.25">
      <c r="A44" s="1"/>
      <c r="B44" s="5"/>
      <c r="C44" s="26" t="s">
        <v>99</v>
      </c>
      <c r="D44" s="71">
        <v>2014</v>
      </c>
      <c r="E44" s="72">
        <v>2015</v>
      </c>
      <c r="F44" s="72">
        <v>2016</v>
      </c>
      <c r="G44" s="72">
        <v>2017</v>
      </c>
      <c r="H44" s="72">
        <v>2018</v>
      </c>
      <c r="I44" s="72">
        <v>2019</v>
      </c>
      <c r="J44" s="72">
        <v>2020</v>
      </c>
      <c r="K44" s="72">
        <v>2021</v>
      </c>
      <c r="L44" s="72" t="s">
        <v>95</v>
      </c>
      <c r="M44" s="27" t="s">
        <v>50</v>
      </c>
      <c r="N44" s="5"/>
    </row>
    <row r="45" spans="1:16" x14ac:dyDescent="0.25">
      <c r="A45" s="1"/>
      <c r="B45" s="5"/>
      <c r="C45" s="11" t="s">
        <v>61</v>
      </c>
      <c r="D45" s="70">
        <v>0</v>
      </c>
      <c r="E45" s="70">
        <v>73668</v>
      </c>
      <c r="F45" s="70">
        <v>25156</v>
      </c>
      <c r="G45" s="70">
        <v>16058.3</v>
      </c>
      <c r="H45" s="70">
        <v>5845</v>
      </c>
      <c r="I45" s="70">
        <v>1743</v>
      </c>
      <c r="J45" s="70">
        <v>632</v>
      </c>
      <c r="K45" s="70">
        <v>117</v>
      </c>
      <c r="L45" s="70">
        <v>170</v>
      </c>
      <c r="M45" s="28">
        <f>SUM(D45:L45)</f>
        <v>123389.3</v>
      </c>
      <c r="N45" s="5"/>
    </row>
    <row r="46" spans="1:16" x14ac:dyDescent="0.25">
      <c r="A46" s="1"/>
      <c r="B46" s="5"/>
      <c r="C46" s="11" t="s">
        <v>91</v>
      </c>
      <c r="D46" s="35">
        <f>IF($M$41=0,,(D45/$M$41))</f>
        <v>0</v>
      </c>
      <c r="E46" s="35">
        <f t="shared" ref="E46:M46" si="5">IF($M$41=0,,(E45/$M$41))</f>
        <v>0.59704069035565077</v>
      </c>
      <c r="F46" s="35">
        <f t="shared" si="5"/>
        <v>0.20387625029302753</v>
      </c>
      <c r="G46" s="35">
        <f t="shared" si="5"/>
        <v>0.13014414016856907</v>
      </c>
      <c r="H46" s="35">
        <f t="shared" si="5"/>
        <v>4.7370674310810379E-2</v>
      </c>
      <c r="I46" s="35">
        <f t="shared" si="5"/>
        <v>1.4126105273523095E-2</v>
      </c>
      <c r="J46" s="35">
        <f t="shared" si="5"/>
        <v>5.1220301393382645E-3</v>
      </c>
      <c r="K46" s="35">
        <f t="shared" si="5"/>
        <v>9.4822393402306483E-4</v>
      </c>
      <c r="L46" s="35">
        <f t="shared" si="5"/>
        <v>1.3777612716574447E-3</v>
      </c>
      <c r="M46" s="43">
        <f t="shared" si="5"/>
        <v>1.0000058757465997</v>
      </c>
      <c r="N46" s="5"/>
    </row>
    <row r="47" spans="1:16" x14ac:dyDescent="0.25">
      <c r="A47" s="1"/>
      <c r="B47" s="5"/>
      <c r="C47" s="5"/>
      <c r="D47" s="45"/>
      <c r="E47" s="45"/>
      <c r="F47" s="45"/>
      <c r="G47" s="45"/>
      <c r="H47" s="45"/>
      <c r="I47" s="45"/>
      <c r="J47" s="45"/>
      <c r="K47" s="45"/>
      <c r="L47" s="45"/>
      <c r="M47" s="46"/>
      <c r="N47" s="5"/>
    </row>
    <row r="48" spans="1:16" x14ac:dyDescent="0.25">
      <c r="A48" s="1"/>
      <c r="B48" s="5"/>
      <c r="C48" s="5"/>
      <c r="D48" s="45"/>
      <c r="E48" s="45"/>
      <c r="F48" s="45"/>
      <c r="G48" s="45"/>
      <c r="H48" s="45"/>
      <c r="I48" s="45"/>
      <c r="J48" s="45"/>
      <c r="K48" s="45"/>
      <c r="L48" s="45"/>
      <c r="M48" s="46"/>
      <c r="N48" s="5"/>
    </row>
    <row r="49" spans="1:14" x14ac:dyDescent="0.25">
      <c r="A49" s="1"/>
      <c r="B49" s="5"/>
      <c r="C49" s="5"/>
      <c r="D49" s="45"/>
      <c r="E49" s="45"/>
      <c r="F49" s="45"/>
      <c r="G49" s="45"/>
      <c r="H49" s="45"/>
      <c r="I49" s="45"/>
      <c r="J49" s="45"/>
      <c r="K49" s="45"/>
      <c r="L49" s="45"/>
      <c r="M49" s="46"/>
      <c r="N49" s="5"/>
    </row>
    <row r="50" spans="1:14" x14ac:dyDescent="0.25">
      <c r="A50" s="1"/>
      <c r="B50" s="5"/>
      <c r="C50" s="5"/>
      <c r="D50" s="45"/>
      <c r="E50" s="45"/>
      <c r="F50" s="45"/>
      <c r="G50" s="45"/>
      <c r="H50" s="45"/>
      <c r="I50" s="45"/>
      <c r="J50" s="45"/>
      <c r="K50" s="45"/>
      <c r="L50" s="45"/>
      <c r="M50" s="46"/>
      <c r="N50" s="5"/>
    </row>
    <row r="51" spans="1:14" x14ac:dyDescent="0.25">
      <c r="A51" s="1"/>
      <c r="B51" s="5"/>
      <c r="C51" s="5"/>
      <c r="D51" s="5"/>
      <c r="E51" s="5"/>
      <c r="F51" s="5"/>
      <c r="G51" s="5"/>
      <c r="H51" s="5"/>
      <c r="I51" s="5"/>
      <c r="J51" s="5"/>
      <c r="K51" s="5"/>
      <c r="L51" s="5"/>
      <c r="M51" s="5"/>
      <c r="N51" s="5"/>
    </row>
    <row r="52" spans="1:14" x14ac:dyDescent="0.25">
      <c r="A52" s="1"/>
      <c r="B52" s="5"/>
      <c r="C52" s="21" t="s">
        <v>0</v>
      </c>
      <c r="D52" s="34" t="s">
        <v>78</v>
      </c>
      <c r="E52" s="34" t="s">
        <v>79</v>
      </c>
      <c r="F52" s="34" t="s">
        <v>80</v>
      </c>
      <c r="G52" s="34" t="s">
        <v>81</v>
      </c>
      <c r="H52" s="34" t="s">
        <v>82</v>
      </c>
      <c r="I52" s="34" t="s">
        <v>50</v>
      </c>
      <c r="J52" s="5"/>
      <c r="K52" s="5"/>
      <c r="L52" s="5"/>
      <c r="M52" s="5"/>
      <c r="N52" s="5"/>
    </row>
    <row r="53" spans="1:14" x14ac:dyDescent="0.25">
      <c r="A53" s="1"/>
      <c r="B53" s="5"/>
      <c r="C53" s="11" t="s">
        <v>61</v>
      </c>
      <c r="D53" s="70">
        <v>24144.799999999999</v>
      </c>
      <c r="E53" s="70">
        <v>14490.5</v>
      </c>
      <c r="F53" s="70">
        <v>15113.7</v>
      </c>
      <c r="G53" s="70">
        <v>19555.8</v>
      </c>
      <c r="H53" s="70">
        <v>50084.2</v>
      </c>
      <c r="I53" s="79">
        <f>SUM(D53:H53)</f>
        <v>123389</v>
      </c>
      <c r="J53" s="6"/>
      <c r="K53" s="5"/>
      <c r="L53" s="5"/>
      <c r="M53" s="5"/>
      <c r="N53" s="5"/>
    </row>
    <row r="54" spans="1:14" x14ac:dyDescent="0.25">
      <c r="A54" s="1"/>
      <c r="B54" s="5"/>
      <c r="C54" s="11" t="s">
        <v>91</v>
      </c>
      <c r="D54" s="35">
        <f>IF($I$53=0,,(D53/$I$53))</f>
        <v>0.1956803280681422</v>
      </c>
      <c r="E54" s="35">
        <f t="shared" ref="E54:I54" si="6">IF($I$53=0,,(E53/$I$53))</f>
        <v>0.11743753495044129</v>
      </c>
      <c r="F54" s="35">
        <f t="shared" si="6"/>
        <v>0.12248822828615193</v>
      </c>
      <c r="G54" s="35">
        <f t="shared" si="6"/>
        <v>0.15848900631336665</v>
      </c>
      <c r="H54" s="35">
        <f t="shared" si="6"/>
        <v>0.40590490238189786</v>
      </c>
      <c r="I54" s="43">
        <f t="shared" si="6"/>
        <v>1</v>
      </c>
      <c r="J54" s="5"/>
      <c r="K54" s="5"/>
      <c r="L54" s="5"/>
      <c r="M54" s="5"/>
      <c r="N54" s="5"/>
    </row>
    <row r="55" spans="1:14" x14ac:dyDescent="0.25">
      <c r="A55" s="1"/>
      <c r="B55" s="5"/>
      <c r="C55" s="5"/>
      <c r="D55" s="5"/>
      <c r="E55" s="5"/>
      <c r="F55" s="5"/>
      <c r="G55" s="5"/>
      <c r="H55" s="5"/>
      <c r="I55" s="5"/>
      <c r="J55" s="5"/>
      <c r="K55" s="5"/>
      <c r="L55" s="5"/>
      <c r="M55" s="5"/>
      <c r="N55" s="5"/>
    </row>
    <row r="56" spans="1:14" x14ac:dyDescent="0.25">
      <c r="A56" s="1"/>
      <c r="B56" s="5"/>
      <c r="C56" s="21" t="s">
        <v>48</v>
      </c>
      <c r="D56" s="23"/>
      <c r="E56" s="23"/>
      <c r="F56" s="23"/>
      <c r="G56" s="23"/>
      <c r="H56" s="23"/>
      <c r="I56" s="5"/>
      <c r="J56" s="5"/>
      <c r="K56" s="5"/>
      <c r="L56" s="5"/>
      <c r="M56" s="5"/>
      <c r="N56" s="5"/>
    </row>
    <row r="57" spans="1:14" x14ac:dyDescent="0.25">
      <c r="A57" s="1"/>
      <c r="B57" s="5"/>
      <c r="C57" s="21" t="s">
        <v>49</v>
      </c>
      <c r="D57" s="34" t="s">
        <v>83</v>
      </c>
      <c r="E57" s="34" t="s">
        <v>13</v>
      </c>
      <c r="F57" s="34" t="s">
        <v>100</v>
      </c>
      <c r="G57" s="34" t="s">
        <v>101</v>
      </c>
      <c r="H57" s="34" t="s">
        <v>50</v>
      </c>
      <c r="I57" s="5"/>
      <c r="J57" s="5"/>
      <c r="K57" s="5"/>
      <c r="L57" s="5"/>
      <c r="M57" s="5"/>
      <c r="N57" s="5"/>
    </row>
    <row r="58" spans="1:14" x14ac:dyDescent="0.25">
      <c r="A58" s="1"/>
      <c r="B58" s="5"/>
      <c r="C58" s="11" t="s">
        <v>61</v>
      </c>
      <c r="D58" s="70">
        <v>807</v>
      </c>
      <c r="E58" s="22"/>
      <c r="F58" s="22"/>
      <c r="G58" s="22"/>
      <c r="H58" s="28">
        <f>SUM(D58:F58)</f>
        <v>807</v>
      </c>
      <c r="I58" s="5"/>
      <c r="J58" s="5"/>
      <c r="K58" s="5"/>
      <c r="L58" s="5"/>
      <c r="M58" s="5"/>
      <c r="N58" s="5"/>
    </row>
    <row r="59" spans="1:14" x14ac:dyDescent="0.25">
      <c r="A59" s="1"/>
      <c r="B59" s="5"/>
      <c r="C59" s="11" t="s">
        <v>92</v>
      </c>
      <c r="D59" s="68">
        <f>IF($M$41=0,,(D58/$M$41))</f>
        <v>6.5403138013385752E-3</v>
      </c>
      <c r="E59" s="44">
        <f t="shared" ref="E59:G59" si="7">IF($M$41=0,,(E58/$M$41))</f>
        <v>0</v>
      </c>
      <c r="F59" s="44">
        <f t="shared" si="7"/>
        <v>0</v>
      </c>
      <c r="G59" s="44">
        <f t="shared" si="7"/>
        <v>0</v>
      </c>
      <c r="H59" s="69">
        <f>IF($M$41=0,,(H58/$M$41))</f>
        <v>6.5403138013385752E-3</v>
      </c>
      <c r="I59" s="5"/>
      <c r="J59" s="5"/>
      <c r="K59" s="5"/>
      <c r="L59" s="5"/>
      <c r="M59" s="5"/>
      <c r="N59" s="5"/>
    </row>
    <row r="60" spans="1:14" x14ac:dyDescent="0.25">
      <c r="A60" s="1"/>
      <c r="B60" s="5"/>
      <c r="C60" s="5"/>
      <c r="D60" s="5"/>
      <c r="E60" s="5"/>
      <c r="F60" s="5"/>
      <c r="G60" s="5"/>
      <c r="H60" s="5"/>
      <c r="I60" s="5"/>
      <c r="J60" s="5"/>
      <c r="K60" s="5"/>
      <c r="L60" s="5"/>
      <c r="M60" s="5"/>
      <c r="N60" s="5"/>
    </row>
    <row r="61" spans="1:14" x14ac:dyDescent="0.25">
      <c r="A61" s="1"/>
      <c r="B61" s="5"/>
      <c r="C61" s="11" t="s">
        <v>51</v>
      </c>
      <c r="D61" s="35">
        <v>0</v>
      </c>
      <c r="E61" s="41"/>
      <c r="F61" s="41"/>
      <c r="G61" s="42"/>
      <c r="H61" s="5"/>
      <c r="I61" s="5"/>
      <c r="J61" s="5"/>
      <c r="K61" s="5"/>
      <c r="L61" s="5"/>
      <c r="M61" s="5"/>
      <c r="N61" s="5"/>
    </row>
    <row r="62" spans="1:14" x14ac:dyDescent="0.25">
      <c r="A62" s="1"/>
      <c r="B62" s="5"/>
      <c r="C62" s="5"/>
      <c r="D62" s="5"/>
      <c r="E62" s="5"/>
      <c r="F62" s="5"/>
      <c r="G62" s="5"/>
      <c r="H62" s="5"/>
      <c r="I62" s="5"/>
      <c r="J62" s="5"/>
      <c r="K62" s="5"/>
      <c r="L62" s="5"/>
      <c r="M62" s="5"/>
      <c r="N62" s="5"/>
    </row>
    <row r="63" spans="1:14" x14ac:dyDescent="0.25">
      <c r="A63" s="1"/>
      <c r="B63" s="5"/>
      <c r="C63" s="21" t="s">
        <v>52</v>
      </c>
      <c r="D63" s="23"/>
      <c r="E63" s="5"/>
      <c r="F63" s="5"/>
      <c r="G63" s="5"/>
      <c r="H63" s="5"/>
      <c r="I63" s="5"/>
      <c r="J63" s="5"/>
      <c r="K63" s="5"/>
      <c r="L63" s="5"/>
      <c r="M63" s="5"/>
      <c r="N63" s="5"/>
    </row>
    <row r="64" spans="1:14" x14ac:dyDescent="0.25">
      <c r="A64" s="1"/>
      <c r="B64" s="5"/>
      <c r="C64" s="11" t="s">
        <v>53</v>
      </c>
      <c r="D64" s="57">
        <v>0.30309999999999998</v>
      </c>
      <c r="E64" s="5"/>
      <c r="F64" s="5"/>
      <c r="G64" s="5"/>
      <c r="H64" s="5"/>
      <c r="I64" s="5"/>
      <c r="J64" s="5"/>
      <c r="K64" s="5"/>
      <c r="L64" s="5"/>
      <c r="M64" s="5"/>
      <c r="N64" s="5"/>
    </row>
    <row r="65" spans="1:14" x14ac:dyDescent="0.25">
      <c r="A65" s="1"/>
      <c r="B65" s="5"/>
      <c r="C65" s="11" t="s">
        <v>84</v>
      </c>
      <c r="D65" s="57">
        <v>0.62</v>
      </c>
      <c r="E65" s="5"/>
      <c r="F65" s="5"/>
      <c r="G65" s="5"/>
      <c r="H65" s="5"/>
      <c r="I65" s="5"/>
      <c r="J65" s="5"/>
      <c r="K65" s="5"/>
      <c r="L65" s="5"/>
      <c r="M65" s="5"/>
      <c r="N65" s="5"/>
    </row>
    <row r="66" spans="1:14" x14ac:dyDescent="0.25">
      <c r="A66" s="1"/>
      <c r="B66" s="5"/>
      <c r="C66" s="5"/>
      <c r="D66" s="5"/>
      <c r="E66" s="5"/>
      <c r="F66" s="5"/>
      <c r="G66" s="5"/>
      <c r="H66" s="5"/>
      <c r="I66" s="5"/>
      <c r="J66" s="5"/>
      <c r="K66" s="5"/>
      <c r="L66" s="5"/>
      <c r="M66" s="5"/>
      <c r="N66" s="5"/>
    </row>
    <row r="67" spans="1:14" ht="18.75" x14ac:dyDescent="0.3">
      <c r="A67" s="4" t="s">
        <v>89</v>
      </c>
      <c r="B67" s="5"/>
      <c r="C67" s="55" t="s">
        <v>87</v>
      </c>
      <c r="D67" s="56"/>
      <c r="E67" s="56"/>
      <c r="F67" s="56"/>
      <c r="G67" s="56"/>
      <c r="H67" s="56"/>
      <c r="I67" s="56"/>
      <c r="J67" s="56"/>
      <c r="K67" s="56"/>
      <c r="L67" s="56"/>
      <c r="M67" s="56"/>
      <c r="N67" s="5"/>
    </row>
    <row r="68" spans="1:14" x14ac:dyDescent="0.25">
      <c r="A68" s="1"/>
      <c r="B68" s="5"/>
      <c r="C68" s="5"/>
      <c r="D68" s="5"/>
      <c r="E68" s="5"/>
      <c r="F68" s="5"/>
      <c r="G68" s="5"/>
      <c r="H68" s="5"/>
      <c r="I68" s="5"/>
      <c r="J68" s="5"/>
      <c r="K68" s="5"/>
      <c r="L68" s="5"/>
      <c r="M68" s="5"/>
      <c r="N68" s="5"/>
    </row>
    <row r="69" spans="1:14" x14ac:dyDescent="0.25">
      <c r="A69" s="1"/>
      <c r="B69" s="5"/>
      <c r="C69" s="21" t="s">
        <v>17</v>
      </c>
      <c r="D69" s="23"/>
      <c r="E69" s="23"/>
      <c r="F69" s="23"/>
      <c r="G69" s="23"/>
      <c r="H69" s="23"/>
      <c r="I69" s="5"/>
      <c r="J69" s="5"/>
      <c r="K69" s="5"/>
      <c r="L69" s="5"/>
      <c r="M69" s="5"/>
      <c r="N69" s="5"/>
    </row>
    <row r="70" spans="1:14" ht="30" x14ac:dyDescent="0.25">
      <c r="A70" s="1"/>
      <c r="B70" s="5"/>
      <c r="C70" s="26" t="s">
        <v>4</v>
      </c>
      <c r="D70" s="27" t="s">
        <v>62</v>
      </c>
      <c r="E70" s="27" t="s">
        <v>60</v>
      </c>
      <c r="F70" s="27" t="s">
        <v>19</v>
      </c>
      <c r="G70" s="37" t="s">
        <v>20</v>
      </c>
      <c r="H70" s="27" t="s">
        <v>11</v>
      </c>
      <c r="I70" s="10"/>
      <c r="J70" s="5"/>
      <c r="K70" s="5"/>
      <c r="L70" s="5"/>
      <c r="M70" s="5"/>
      <c r="N70" s="5"/>
    </row>
    <row r="71" spans="1:14" x14ac:dyDescent="0.25">
      <c r="A71" s="1"/>
      <c r="B71" s="5"/>
      <c r="C71" s="25" t="s">
        <v>123</v>
      </c>
      <c r="D71" s="22">
        <v>4085</v>
      </c>
      <c r="E71" s="36" t="s">
        <v>124</v>
      </c>
      <c r="F71" s="36" t="s">
        <v>125</v>
      </c>
      <c r="G71" s="66">
        <v>2.2499999999999999E-2</v>
      </c>
      <c r="H71" s="36" t="s">
        <v>12</v>
      </c>
      <c r="I71" s="10"/>
      <c r="J71" s="5"/>
      <c r="K71" s="5"/>
      <c r="L71" s="5"/>
      <c r="M71" s="5"/>
      <c r="N71" s="5"/>
    </row>
    <row r="72" spans="1:14" x14ac:dyDescent="0.25">
      <c r="A72" s="1"/>
      <c r="B72" s="5"/>
      <c r="C72" s="25" t="s">
        <v>126</v>
      </c>
      <c r="D72" s="22">
        <v>13450</v>
      </c>
      <c r="E72" s="36" t="s">
        <v>127</v>
      </c>
      <c r="F72" s="36" t="s">
        <v>128</v>
      </c>
      <c r="G72" s="66">
        <v>0.04</v>
      </c>
      <c r="H72" s="36" t="s">
        <v>12</v>
      </c>
      <c r="I72" s="10"/>
      <c r="J72" s="5"/>
      <c r="K72" s="5"/>
      <c r="L72" s="5"/>
      <c r="M72" s="5"/>
      <c r="N72" s="5"/>
    </row>
    <row r="73" spans="1:14" x14ac:dyDescent="0.25">
      <c r="A73" s="1"/>
      <c r="B73" s="5"/>
      <c r="C73" s="25" t="s">
        <v>129</v>
      </c>
      <c r="D73" s="22">
        <v>14935</v>
      </c>
      <c r="E73" s="36" t="s">
        <v>124</v>
      </c>
      <c r="F73" s="36" t="s">
        <v>130</v>
      </c>
      <c r="G73" s="66">
        <v>4.4999999999999998E-2</v>
      </c>
      <c r="H73" s="36" t="s">
        <v>12</v>
      </c>
      <c r="I73" s="10"/>
      <c r="J73" s="5"/>
      <c r="K73" s="5"/>
      <c r="L73" s="5"/>
      <c r="M73" s="5"/>
      <c r="N73" s="5"/>
    </row>
    <row r="74" spans="1:14" x14ac:dyDescent="0.25">
      <c r="A74" s="1"/>
      <c r="B74" s="5"/>
      <c r="C74" s="25" t="s">
        <v>131</v>
      </c>
      <c r="D74" s="22">
        <v>15985</v>
      </c>
      <c r="E74" s="36" t="s">
        <v>132</v>
      </c>
      <c r="F74" s="36" t="s">
        <v>133</v>
      </c>
      <c r="G74" s="66">
        <v>2.5000000000000001E-2</v>
      </c>
      <c r="H74" s="36" t="s">
        <v>12</v>
      </c>
      <c r="I74" s="10"/>
      <c r="J74" s="5"/>
      <c r="K74" s="5"/>
      <c r="L74" s="5"/>
      <c r="M74" s="5"/>
      <c r="N74" s="5"/>
    </row>
    <row r="75" spans="1:14" x14ac:dyDescent="0.25">
      <c r="A75" s="1"/>
      <c r="B75" s="5"/>
      <c r="C75" s="25" t="s">
        <v>134</v>
      </c>
      <c r="D75" s="22">
        <v>13165</v>
      </c>
      <c r="E75" s="36" t="s">
        <v>135</v>
      </c>
      <c r="F75" s="36" t="s">
        <v>136</v>
      </c>
      <c r="G75" s="66">
        <v>2.5000000000000001E-2</v>
      </c>
      <c r="H75" s="36" t="s">
        <v>12</v>
      </c>
      <c r="I75" s="10"/>
      <c r="J75" s="5"/>
      <c r="K75" s="5"/>
      <c r="L75" s="5"/>
      <c r="M75" s="5"/>
      <c r="N75" s="5"/>
    </row>
    <row r="76" spans="1:14" x14ac:dyDescent="0.25">
      <c r="A76" s="1"/>
      <c r="B76" s="5"/>
      <c r="C76" s="25" t="s">
        <v>137</v>
      </c>
      <c r="D76" s="22">
        <v>10785</v>
      </c>
      <c r="E76" s="36" t="s">
        <v>138</v>
      </c>
      <c r="F76" s="36" t="s">
        <v>139</v>
      </c>
      <c r="G76" s="66">
        <v>3.2500000000000001E-2</v>
      </c>
      <c r="H76" s="36" t="s">
        <v>12</v>
      </c>
      <c r="I76" s="10"/>
      <c r="J76" s="5"/>
      <c r="K76" s="5"/>
      <c r="L76" s="5"/>
      <c r="M76" s="5"/>
      <c r="N76" s="5"/>
    </row>
    <row r="77" spans="1:14" x14ac:dyDescent="0.25">
      <c r="A77" s="1"/>
      <c r="B77" s="5"/>
      <c r="C77" s="25" t="s">
        <v>149</v>
      </c>
      <c r="D77" s="22">
        <v>4800</v>
      </c>
      <c r="E77" s="36" t="s">
        <v>147</v>
      </c>
      <c r="F77" s="36" t="s">
        <v>148</v>
      </c>
      <c r="G77" s="66">
        <v>1.7500000000000002E-2</v>
      </c>
      <c r="H77" s="36" t="s">
        <v>12</v>
      </c>
      <c r="I77" s="10"/>
      <c r="J77" s="5"/>
      <c r="K77" s="5"/>
      <c r="L77" s="5"/>
      <c r="M77" s="5"/>
      <c r="N77" s="5"/>
    </row>
    <row r="78" spans="1:14" x14ac:dyDescent="0.25">
      <c r="A78" s="1"/>
      <c r="B78" s="5"/>
      <c r="C78" s="8"/>
      <c r="D78" s="10"/>
      <c r="E78" s="10"/>
      <c r="F78" s="10"/>
      <c r="G78" s="10"/>
      <c r="H78" s="10"/>
      <c r="I78" s="10"/>
      <c r="J78" s="5"/>
      <c r="K78" s="5"/>
      <c r="L78" s="5"/>
      <c r="M78" s="5"/>
      <c r="N78" s="5"/>
    </row>
    <row r="79" spans="1:14" x14ac:dyDescent="0.25">
      <c r="A79" s="1"/>
      <c r="B79" s="5"/>
      <c r="C79" s="26" t="s">
        <v>22</v>
      </c>
      <c r="D79" s="38"/>
      <c r="E79" s="38"/>
      <c r="F79" s="38"/>
      <c r="G79" s="38"/>
      <c r="H79" s="38"/>
      <c r="I79" s="38"/>
      <c r="J79" s="5"/>
      <c r="K79" s="5"/>
      <c r="L79" s="5"/>
      <c r="M79" s="5"/>
      <c r="N79" s="5"/>
    </row>
    <row r="80" spans="1:14" ht="30" x14ac:dyDescent="0.25">
      <c r="A80" s="1"/>
      <c r="B80" s="5"/>
      <c r="C80" s="26" t="s">
        <v>4</v>
      </c>
      <c r="D80" s="27" t="s">
        <v>62</v>
      </c>
      <c r="E80" s="39" t="s">
        <v>21</v>
      </c>
      <c r="F80" s="27" t="s">
        <v>18</v>
      </c>
      <c r="G80" s="27" t="s">
        <v>19</v>
      </c>
      <c r="H80" s="37" t="s">
        <v>20</v>
      </c>
      <c r="I80" s="27" t="s">
        <v>11</v>
      </c>
      <c r="J80" s="5"/>
      <c r="K80" s="5"/>
      <c r="L80" s="5"/>
      <c r="M80" s="5"/>
      <c r="N80" s="5"/>
    </row>
    <row r="81" spans="1:14" x14ac:dyDescent="0.25">
      <c r="A81" s="1"/>
      <c r="B81" s="5"/>
      <c r="C81" s="25" t="s">
        <v>140</v>
      </c>
      <c r="D81" s="22">
        <v>4281.75</v>
      </c>
      <c r="E81" s="36" t="s">
        <v>105</v>
      </c>
      <c r="F81" s="36" t="s">
        <v>141</v>
      </c>
      <c r="G81" s="36" t="s">
        <v>142</v>
      </c>
      <c r="H81" s="67">
        <v>1.1299999999999999E-2</v>
      </c>
      <c r="I81" s="36" t="s">
        <v>12</v>
      </c>
      <c r="J81" s="5"/>
      <c r="K81" s="5"/>
      <c r="L81" s="5"/>
      <c r="M81" s="5"/>
      <c r="N81" s="5"/>
    </row>
    <row r="82" spans="1:14" x14ac:dyDescent="0.25">
      <c r="A82" s="1"/>
      <c r="B82" s="5"/>
      <c r="C82" s="25" t="s">
        <v>143</v>
      </c>
      <c r="D82" s="22">
        <v>4436.75</v>
      </c>
      <c r="E82" s="36" t="s">
        <v>105</v>
      </c>
      <c r="F82" s="36" t="s">
        <v>144</v>
      </c>
      <c r="G82" s="36" t="s">
        <v>145</v>
      </c>
      <c r="H82" s="67">
        <v>1.4999999999999999E-2</v>
      </c>
      <c r="I82" s="36" t="s">
        <v>12</v>
      </c>
      <c r="J82" s="5"/>
      <c r="K82" s="5"/>
      <c r="L82" s="5"/>
      <c r="M82" s="5"/>
      <c r="N82" s="5"/>
    </row>
    <row r="83" spans="1:14" x14ac:dyDescent="0.25">
      <c r="A83" s="1"/>
      <c r="B83" s="5"/>
      <c r="C83" s="11" t="s">
        <v>151</v>
      </c>
      <c r="D83" s="22">
        <v>4635.5</v>
      </c>
      <c r="E83" s="36" t="s">
        <v>105</v>
      </c>
      <c r="F83" s="36" t="s">
        <v>152</v>
      </c>
      <c r="G83" s="36" t="s">
        <v>153</v>
      </c>
      <c r="H83" s="67">
        <v>2.5000000000000001E-3</v>
      </c>
      <c r="I83" s="36" t="s">
        <v>12</v>
      </c>
      <c r="J83" s="5"/>
      <c r="K83" s="5"/>
      <c r="L83" s="5"/>
      <c r="M83" s="5"/>
      <c r="N83" s="5"/>
    </row>
    <row r="84" spans="1:14" x14ac:dyDescent="0.25">
      <c r="A84" s="1"/>
      <c r="B84" s="5"/>
      <c r="C84" s="5"/>
      <c r="D84" s="5"/>
      <c r="E84" s="5"/>
      <c r="F84" s="5"/>
      <c r="G84" s="5"/>
      <c r="H84" s="9"/>
      <c r="I84" s="5"/>
      <c r="J84" s="5"/>
      <c r="K84" s="5"/>
      <c r="L84" s="5"/>
      <c r="M84" s="5"/>
      <c r="N84" s="5"/>
    </row>
    <row r="85" spans="1:14" ht="30" x14ac:dyDescent="0.25">
      <c r="A85" s="1"/>
      <c r="B85" s="5"/>
      <c r="C85" s="21"/>
      <c r="D85" s="27" t="s">
        <v>69</v>
      </c>
      <c r="E85" s="5"/>
      <c r="F85" s="5"/>
      <c r="G85" s="5"/>
      <c r="H85" s="9"/>
      <c r="I85" s="5"/>
      <c r="J85" s="5"/>
      <c r="K85" s="5"/>
      <c r="L85" s="5"/>
      <c r="M85" s="5"/>
      <c r="N85" s="5"/>
    </row>
    <row r="86" spans="1:14" x14ac:dyDescent="0.25">
      <c r="A86" s="1"/>
      <c r="B86" s="5"/>
      <c r="C86" s="11" t="s">
        <v>23</v>
      </c>
      <c r="D86" s="40">
        <v>11052</v>
      </c>
      <c r="E86" s="5"/>
      <c r="F86" s="5"/>
      <c r="G86" s="5"/>
      <c r="H86" s="5"/>
      <c r="I86" s="5"/>
      <c r="J86" s="5"/>
      <c r="K86" s="5"/>
      <c r="L86" s="5"/>
      <c r="M86" s="5"/>
      <c r="N86" s="5"/>
    </row>
    <row r="87" spans="1:14" x14ac:dyDescent="0.25">
      <c r="A87" s="1"/>
      <c r="B87" s="5"/>
      <c r="C87" s="11" t="s">
        <v>24</v>
      </c>
      <c r="D87" s="58">
        <f>+D71+D72+D73+D74+D75+D76+D77+D81+D82+D83+D86</f>
        <v>101611</v>
      </c>
      <c r="E87" s="5"/>
      <c r="F87" s="5"/>
      <c r="G87" s="5"/>
      <c r="H87" s="5"/>
      <c r="I87" s="5"/>
      <c r="J87" s="5"/>
      <c r="K87" s="5"/>
      <c r="L87" s="5"/>
      <c r="M87" s="5"/>
      <c r="N87" s="5"/>
    </row>
    <row r="88" spans="1:14" x14ac:dyDescent="0.25">
      <c r="A88" s="1"/>
      <c r="B88" s="5"/>
      <c r="C88" s="11" t="s">
        <v>68</v>
      </c>
      <c r="D88" s="22">
        <v>170</v>
      </c>
      <c r="E88" s="5"/>
      <c r="F88" s="5"/>
      <c r="G88" s="5"/>
      <c r="H88" s="5"/>
      <c r="I88" s="5"/>
      <c r="J88" s="5"/>
      <c r="K88" s="5"/>
      <c r="L88" s="5"/>
      <c r="M88" s="5"/>
      <c r="N88" s="5"/>
    </row>
    <row r="89" spans="1:14" x14ac:dyDescent="0.25">
      <c r="A89" s="1"/>
      <c r="B89" s="5"/>
      <c r="C89" s="5"/>
      <c r="D89" s="5"/>
      <c r="E89" s="5"/>
      <c r="F89" s="5"/>
      <c r="G89" s="5"/>
      <c r="H89" s="5"/>
      <c r="I89" s="5"/>
      <c r="J89" s="5"/>
      <c r="K89" s="5"/>
      <c r="L89" s="5"/>
      <c r="M89" s="5"/>
      <c r="N89" s="5"/>
    </row>
    <row r="90" spans="1:14" x14ac:dyDescent="0.25">
      <c r="A90" s="1"/>
      <c r="B90" s="5"/>
      <c r="C90" s="21" t="s">
        <v>55</v>
      </c>
      <c r="D90" s="34">
        <v>2014</v>
      </c>
      <c r="E90" s="34">
        <v>2015</v>
      </c>
      <c r="F90" s="34">
        <v>2016</v>
      </c>
      <c r="G90" s="34">
        <v>2017</v>
      </c>
      <c r="H90" s="34">
        <v>2018</v>
      </c>
      <c r="I90" s="34" t="s">
        <v>96</v>
      </c>
      <c r="J90" s="34" t="s">
        <v>97</v>
      </c>
      <c r="K90" s="34" t="s">
        <v>98</v>
      </c>
      <c r="L90" s="34" t="s">
        <v>50</v>
      </c>
      <c r="M90" s="5"/>
      <c r="N90" s="5"/>
    </row>
    <row r="91" spans="1:14" x14ac:dyDescent="0.25">
      <c r="A91" s="1"/>
      <c r="B91" s="5"/>
      <c r="C91" s="11" t="s">
        <v>25</v>
      </c>
      <c r="D91" s="22">
        <v>0</v>
      </c>
      <c r="E91" s="22">
        <v>6551.91</v>
      </c>
      <c r="F91" s="22">
        <v>13925</v>
      </c>
      <c r="G91" s="22">
        <v>16312.3</v>
      </c>
      <c r="H91" s="22">
        <v>16274.7</v>
      </c>
      <c r="I91" s="22">
        <v>45560.34</v>
      </c>
      <c r="J91" s="22">
        <v>2986.9</v>
      </c>
      <c r="K91" s="22"/>
      <c r="L91" s="28">
        <f>SUM(D91:K91)</f>
        <v>101611.15</v>
      </c>
      <c r="M91" s="5"/>
      <c r="N91" s="5"/>
    </row>
    <row r="92" spans="1:14" x14ac:dyDescent="0.25">
      <c r="A92" s="1"/>
      <c r="B92" s="5"/>
      <c r="C92" s="11" t="s">
        <v>93</v>
      </c>
      <c r="D92" s="35">
        <f t="shared" ref="D92:L92" si="8">IF($L$91=0,,(D91/$L$91))</f>
        <v>0</v>
      </c>
      <c r="E92" s="35">
        <f t="shared" si="8"/>
        <v>6.4480226825500947E-2</v>
      </c>
      <c r="F92" s="35">
        <f t="shared" si="8"/>
        <v>0.13704204705881196</v>
      </c>
      <c r="G92" s="35">
        <f t="shared" si="8"/>
        <v>0.16053651592369539</v>
      </c>
      <c r="H92" s="35">
        <f t="shared" si="8"/>
        <v>0.1601664777930375</v>
      </c>
      <c r="I92" s="35">
        <f t="shared" si="8"/>
        <v>0.44837933632283467</v>
      </c>
      <c r="J92" s="35">
        <f t="shared" si="8"/>
        <v>2.9395396076119601E-2</v>
      </c>
      <c r="K92" s="35">
        <f t="shared" si="8"/>
        <v>0</v>
      </c>
      <c r="L92" s="35">
        <f t="shared" si="8"/>
        <v>1</v>
      </c>
      <c r="M92" s="5"/>
      <c r="N92" s="5"/>
    </row>
    <row r="93" spans="1:14" x14ac:dyDescent="0.25">
      <c r="A93" s="1"/>
      <c r="B93" s="5"/>
      <c r="C93" s="5"/>
      <c r="D93" s="5"/>
      <c r="E93" s="5"/>
      <c r="F93" s="5"/>
      <c r="G93" s="5"/>
      <c r="H93" s="5"/>
      <c r="I93" s="5"/>
      <c r="J93" s="5"/>
      <c r="K93" s="5"/>
      <c r="L93" s="5"/>
      <c r="M93" s="5"/>
      <c r="N93" s="5"/>
    </row>
    <row r="94" spans="1:14" ht="30" x14ac:dyDescent="0.25">
      <c r="A94" s="1"/>
      <c r="B94" s="5"/>
      <c r="C94" s="26" t="s">
        <v>26</v>
      </c>
      <c r="D94" s="27" t="s">
        <v>62</v>
      </c>
      <c r="E94" s="27" t="s">
        <v>94</v>
      </c>
      <c r="F94" s="8"/>
      <c r="G94" s="8"/>
      <c r="H94" s="8"/>
      <c r="I94" s="8"/>
      <c r="J94" s="8"/>
      <c r="K94" s="8"/>
      <c r="L94" s="8"/>
      <c r="M94" s="8"/>
      <c r="N94" s="5"/>
    </row>
    <row r="95" spans="1:14" x14ac:dyDescent="0.25">
      <c r="A95" s="1"/>
      <c r="B95" s="5"/>
      <c r="C95" s="11" t="s">
        <v>12</v>
      </c>
      <c r="D95" s="22">
        <v>97666</v>
      </c>
      <c r="E95" s="35">
        <f>IF($D$97=0,,(D95/$D$97))</f>
        <v>0.9611754632864552</v>
      </c>
      <c r="F95" s="5"/>
      <c r="G95" s="5"/>
      <c r="H95" s="5"/>
      <c r="I95" s="5"/>
      <c r="J95" s="5"/>
      <c r="K95" s="5"/>
      <c r="L95" s="5"/>
      <c r="M95" s="5"/>
      <c r="N95" s="5"/>
    </row>
    <row r="96" spans="1:14" x14ac:dyDescent="0.25">
      <c r="A96" s="1"/>
      <c r="B96" s="5"/>
      <c r="C96" s="11" t="s">
        <v>39</v>
      </c>
      <c r="D96" s="22">
        <v>3945</v>
      </c>
      <c r="E96" s="35">
        <f>IF($D$97=0,,(D96/$D$97))</f>
        <v>3.8824536713544792E-2</v>
      </c>
      <c r="F96" s="5"/>
      <c r="G96" s="5"/>
      <c r="H96" s="5"/>
      <c r="I96" s="5"/>
      <c r="J96" s="5"/>
      <c r="K96" s="5"/>
      <c r="L96" s="5"/>
      <c r="M96" s="5"/>
      <c r="N96" s="5"/>
    </row>
    <row r="97" spans="1:14" x14ac:dyDescent="0.25">
      <c r="A97" s="1"/>
      <c r="B97" s="5"/>
      <c r="C97" s="20" t="s">
        <v>50</v>
      </c>
      <c r="D97" s="28">
        <f>SUM(D95:D96)</f>
        <v>101611</v>
      </c>
      <c r="E97" s="43">
        <f t="shared" ref="E97" si="9">IF($D$97=0,,(D97/$D$97))</f>
        <v>1</v>
      </c>
      <c r="F97" s="5"/>
      <c r="G97" s="5"/>
      <c r="H97" s="5"/>
      <c r="I97" s="5"/>
      <c r="J97" s="5"/>
      <c r="K97" s="5"/>
      <c r="L97" s="5"/>
      <c r="M97" s="5"/>
      <c r="N97" s="5"/>
    </row>
    <row r="98" spans="1:14" x14ac:dyDescent="0.25">
      <c r="A98" s="1"/>
      <c r="B98" s="5"/>
      <c r="C98" s="5"/>
      <c r="D98" s="5"/>
      <c r="E98" s="5"/>
      <c r="F98" s="5"/>
      <c r="G98" s="5"/>
      <c r="H98" s="5"/>
      <c r="I98" s="5"/>
      <c r="J98" s="5"/>
      <c r="K98" s="5"/>
      <c r="L98" s="5"/>
      <c r="M98" s="5"/>
      <c r="N98" s="5"/>
    </row>
    <row r="99" spans="1:14" ht="18.75" x14ac:dyDescent="0.3">
      <c r="A99" s="1"/>
      <c r="B99" s="5"/>
      <c r="C99" s="55" t="s">
        <v>112</v>
      </c>
      <c r="D99" s="56"/>
      <c r="E99" s="56"/>
      <c r="F99" s="56"/>
      <c r="G99" s="56"/>
      <c r="H99" s="56"/>
      <c r="I99" s="56"/>
      <c r="J99" s="56"/>
      <c r="K99" s="56"/>
      <c r="L99" s="56"/>
      <c r="M99" s="56"/>
      <c r="N99" s="5"/>
    </row>
    <row r="100" spans="1:14" x14ac:dyDescent="0.25">
      <c r="B100" s="5"/>
      <c r="C100" s="5"/>
      <c r="D100" s="45"/>
      <c r="E100" s="5"/>
      <c r="F100" s="5"/>
      <c r="G100" s="5"/>
      <c r="H100" s="5"/>
      <c r="I100" s="5"/>
      <c r="J100" s="5"/>
      <c r="K100" s="5"/>
      <c r="L100" s="5"/>
      <c r="M100" s="5"/>
      <c r="N100" s="5"/>
    </row>
    <row r="101" spans="1:14" ht="30" x14ac:dyDescent="0.25">
      <c r="B101" s="5"/>
      <c r="C101" s="47" t="s">
        <v>108</v>
      </c>
      <c r="D101" s="48" t="s">
        <v>102</v>
      </c>
      <c r="E101" s="49" t="s">
        <v>103</v>
      </c>
      <c r="F101" s="5"/>
      <c r="G101" s="5"/>
      <c r="H101" s="5"/>
      <c r="I101" s="5"/>
      <c r="J101" s="5"/>
      <c r="K101" s="5"/>
      <c r="L101" s="5"/>
      <c r="M101" s="5"/>
      <c r="N101" s="5"/>
    </row>
    <row r="102" spans="1:14" x14ac:dyDescent="0.25">
      <c r="B102" s="5"/>
      <c r="C102" s="51" t="s">
        <v>104</v>
      </c>
      <c r="D102" s="59">
        <f>+D20</f>
        <v>132414</v>
      </c>
      <c r="E102" s="62">
        <v>80699.77</v>
      </c>
      <c r="F102" s="5"/>
      <c r="G102" s="5"/>
      <c r="H102" s="5"/>
      <c r="I102" s="5"/>
      <c r="J102" s="5"/>
      <c r="K102" s="5"/>
      <c r="L102" s="5"/>
      <c r="M102" s="5"/>
      <c r="N102" s="5"/>
    </row>
    <row r="103" spans="1:14" x14ac:dyDescent="0.25">
      <c r="B103" s="5"/>
      <c r="C103" s="51" t="s">
        <v>105</v>
      </c>
      <c r="D103" s="59"/>
      <c r="E103" s="62">
        <v>13354</v>
      </c>
      <c r="F103" s="5"/>
      <c r="G103" s="5"/>
      <c r="H103" s="5"/>
      <c r="I103" s="5"/>
      <c r="J103" s="5"/>
      <c r="K103" s="5"/>
      <c r="L103" s="5"/>
      <c r="M103" s="5"/>
      <c r="N103" s="5"/>
    </row>
    <row r="104" spans="1:14" x14ac:dyDescent="0.25">
      <c r="B104" s="5"/>
      <c r="C104" s="51" t="s">
        <v>106</v>
      </c>
      <c r="D104" s="60"/>
      <c r="E104" s="63"/>
      <c r="F104" s="5"/>
      <c r="G104" s="5"/>
      <c r="H104" s="5"/>
      <c r="I104" s="5"/>
      <c r="J104" s="5"/>
      <c r="K104" s="5"/>
      <c r="L104" s="5"/>
      <c r="M104" s="5"/>
      <c r="N104" s="5"/>
    </row>
    <row r="105" spans="1:14" x14ac:dyDescent="0.25">
      <c r="B105" s="5"/>
      <c r="C105" s="52" t="s">
        <v>30</v>
      </c>
      <c r="D105" s="61"/>
      <c r="E105" s="65">
        <v>7557.39</v>
      </c>
      <c r="F105" s="5"/>
      <c r="G105" s="5"/>
      <c r="H105" s="5"/>
      <c r="I105" s="5"/>
      <c r="J105" s="5"/>
      <c r="K105" s="5"/>
      <c r="L105" s="5"/>
      <c r="M105" s="5"/>
      <c r="N105" s="5"/>
    </row>
    <row r="106" spans="1:14" x14ac:dyDescent="0.25">
      <c r="B106" s="5"/>
      <c r="C106" s="50" t="s">
        <v>50</v>
      </c>
      <c r="D106" s="60">
        <f>SUM(D102:D105)</f>
        <v>132414</v>
      </c>
      <c r="E106" s="63">
        <f t="shared" ref="E106" si="10">SUM(E102:E105)</f>
        <v>101611.16</v>
      </c>
      <c r="F106" s="5"/>
      <c r="G106" s="5"/>
      <c r="H106" s="5"/>
      <c r="I106" s="5"/>
      <c r="J106" s="5"/>
      <c r="K106" s="5"/>
      <c r="L106" s="5"/>
      <c r="M106" s="5"/>
      <c r="N106" s="5"/>
    </row>
    <row r="107" spans="1:14" x14ac:dyDescent="0.25">
      <c r="B107" s="5"/>
      <c r="C107" s="5"/>
      <c r="D107" s="45"/>
      <c r="E107" s="5"/>
      <c r="F107" s="5"/>
      <c r="G107" s="5"/>
      <c r="H107" s="5"/>
      <c r="I107" s="5"/>
      <c r="J107" s="5"/>
      <c r="K107" s="5"/>
      <c r="L107" s="5"/>
      <c r="M107" s="5"/>
      <c r="N107" s="5"/>
    </row>
    <row r="108" spans="1:14" x14ac:dyDescent="0.25">
      <c r="B108" s="5"/>
      <c r="C108" s="5"/>
      <c r="D108" s="45"/>
      <c r="E108" s="5"/>
      <c r="F108" s="5"/>
      <c r="G108" s="5"/>
      <c r="H108" s="5"/>
      <c r="I108" s="5"/>
      <c r="J108" s="5"/>
      <c r="K108" s="5"/>
      <c r="L108" s="5"/>
      <c r="M108" s="5"/>
      <c r="N108" s="5"/>
    </row>
    <row r="109" spans="1:14" x14ac:dyDescent="0.25">
      <c r="B109" s="5"/>
      <c r="C109" s="5"/>
      <c r="D109" s="45"/>
      <c r="E109" s="5"/>
      <c r="F109" s="5"/>
      <c r="G109" s="5"/>
      <c r="H109" s="5"/>
      <c r="I109" s="5"/>
      <c r="J109" s="5"/>
      <c r="K109" s="5"/>
      <c r="L109" s="5"/>
      <c r="M109" s="5"/>
      <c r="N109" s="5"/>
    </row>
    <row r="110" spans="1:14" x14ac:dyDescent="0.25">
      <c r="B110" s="5"/>
      <c r="C110" s="5"/>
      <c r="D110" s="45"/>
      <c r="E110" s="5"/>
      <c r="F110" s="5"/>
      <c r="G110" s="5"/>
      <c r="H110" s="5"/>
      <c r="I110" s="5"/>
      <c r="J110" s="5"/>
      <c r="K110" s="5"/>
      <c r="L110" s="5"/>
      <c r="M110" s="5"/>
      <c r="N110" s="5"/>
    </row>
    <row r="111" spans="1:14" x14ac:dyDescent="0.25">
      <c r="B111" s="5"/>
      <c r="C111" s="5"/>
      <c r="D111" s="45"/>
      <c r="E111" s="5"/>
      <c r="F111" s="5"/>
      <c r="G111" s="5"/>
      <c r="H111" s="5"/>
      <c r="I111" s="5"/>
      <c r="J111" s="5"/>
      <c r="K111" s="5"/>
      <c r="L111" s="5"/>
      <c r="M111" s="5"/>
      <c r="N111" s="5"/>
    </row>
    <row r="112" spans="1:14" x14ac:dyDescent="0.25">
      <c r="B112" s="5"/>
      <c r="C112" s="5"/>
      <c r="D112" s="45"/>
      <c r="E112" s="5"/>
      <c r="F112" s="5"/>
      <c r="G112" s="5"/>
      <c r="H112" s="5"/>
      <c r="I112" s="5"/>
      <c r="J112" s="5"/>
      <c r="K112" s="5"/>
      <c r="L112" s="5"/>
      <c r="M112" s="5"/>
      <c r="N112" s="5"/>
    </row>
    <row r="113" spans="2:14" x14ac:dyDescent="0.25">
      <c r="B113" s="5"/>
      <c r="C113" s="5"/>
      <c r="D113" s="45"/>
      <c r="E113" s="5"/>
      <c r="F113" s="5"/>
      <c r="G113" s="5"/>
      <c r="H113" s="5"/>
      <c r="I113" s="5"/>
      <c r="J113" s="5"/>
      <c r="K113" s="5"/>
      <c r="L113" s="5"/>
      <c r="M113" s="5"/>
      <c r="N113" s="5"/>
    </row>
    <row r="114" spans="2:14" x14ac:dyDescent="0.25">
      <c r="B114" s="5"/>
      <c r="C114" s="5"/>
      <c r="D114" s="45"/>
      <c r="E114" s="5"/>
      <c r="F114" s="5"/>
      <c r="G114" s="5"/>
      <c r="H114" s="5"/>
      <c r="I114" s="5"/>
      <c r="J114" s="5"/>
      <c r="K114" s="5"/>
      <c r="L114" s="5"/>
      <c r="M114" s="5"/>
      <c r="N114" s="5"/>
    </row>
    <row r="115" spans="2:14" x14ac:dyDescent="0.25">
      <c r="B115" s="5"/>
      <c r="C115" s="5"/>
      <c r="D115" s="45"/>
      <c r="E115" s="5"/>
      <c r="F115" s="5"/>
      <c r="G115" s="5"/>
      <c r="H115" s="5"/>
      <c r="I115" s="5"/>
      <c r="J115" s="5"/>
      <c r="K115" s="5"/>
      <c r="L115" s="5"/>
      <c r="M115" s="5"/>
      <c r="N115" s="5"/>
    </row>
    <row r="116" spans="2:14" x14ac:dyDescent="0.25">
      <c r="B116" s="5"/>
      <c r="C116" s="5"/>
      <c r="D116" s="45"/>
      <c r="E116" s="5"/>
      <c r="F116" s="5"/>
      <c r="G116" s="5"/>
      <c r="H116" s="5"/>
      <c r="I116" s="5"/>
      <c r="J116" s="5"/>
      <c r="K116" s="5"/>
      <c r="L116" s="5"/>
      <c r="M116" s="5"/>
      <c r="N116" s="5"/>
    </row>
    <row r="117" spans="2:14" x14ac:dyDescent="0.25">
      <c r="B117" s="5"/>
      <c r="C117" s="5"/>
      <c r="D117" s="45"/>
      <c r="E117" s="5"/>
      <c r="F117" s="5"/>
      <c r="G117" s="5"/>
      <c r="H117" s="5"/>
      <c r="I117" s="5"/>
      <c r="J117" s="5"/>
      <c r="K117" s="5"/>
      <c r="L117" s="5"/>
      <c r="M117" s="5"/>
      <c r="N117" s="5"/>
    </row>
    <row r="118" spans="2:14" x14ac:dyDescent="0.25">
      <c r="B118" s="5"/>
      <c r="C118" s="5"/>
      <c r="D118" s="45"/>
      <c r="E118" s="5"/>
      <c r="F118" s="5"/>
      <c r="G118" s="5"/>
      <c r="H118" s="5"/>
      <c r="I118" s="5"/>
      <c r="J118" s="5"/>
      <c r="K118" s="5"/>
      <c r="L118" s="5"/>
      <c r="M118" s="5"/>
      <c r="N118" s="5"/>
    </row>
    <row r="119" spans="2:14" x14ac:dyDescent="0.25">
      <c r="B119" s="5"/>
      <c r="C119" s="5"/>
      <c r="D119" s="45"/>
      <c r="E119" s="5"/>
      <c r="F119" s="5"/>
      <c r="G119" s="5"/>
      <c r="H119" s="5"/>
      <c r="I119" s="5"/>
      <c r="J119" s="5"/>
      <c r="K119" s="5"/>
      <c r="L119" s="5"/>
      <c r="M119" s="5"/>
      <c r="N119" s="5"/>
    </row>
    <row r="120" spans="2:14" ht="30" x14ac:dyDescent="0.25">
      <c r="B120" s="5"/>
      <c r="C120" s="47" t="s">
        <v>109</v>
      </c>
      <c r="D120" s="48" t="s">
        <v>102</v>
      </c>
      <c r="E120" s="49" t="s">
        <v>103</v>
      </c>
      <c r="F120" s="5"/>
      <c r="G120" s="5"/>
      <c r="H120" s="5"/>
      <c r="I120" s="5"/>
      <c r="J120" s="5"/>
      <c r="K120" s="5"/>
      <c r="L120" s="5"/>
      <c r="M120" s="5"/>
      <c r="N120" s="5"/>
    </row>
    <row r="121" spans="2:14" x14ac:dyDescent="0.25">
      <c r="B121" s="5"/>
      <c r="C121" s="51" t="s">
        <v>39</v>
      </c>
      <c r="D121" s="59">
        <f>+D34</f>
        <v>71453.619059999997</v>
      </c>
      <c r="E121" s="62">
        <f>+D96</f>
        <v>3945</v>
      </c>
      <c r="F121" s="6"/>
      <c r="G121" s="5"/>
      <c r="H121" s="5"/>
      <c r="I121" s="5"/>
      <c r="J121" s="5"/>
      <c r="K121" s="5"/>
      <c r="L121" s="5"/>
      <c r="M121" s="5"/>
      <c r="N121" s="5"/>
    </row>
    <row r="122" spans="2:14" x14ac:dyDescent="0.25">
      <c r="B122" s="5"/>
      <c r="C122" s="51" t="s">
        <v>12</v>
      </c>
      <c r="D122" s="60">
        <f>+D35+D18</f>
        <v>60960.393389999997</v>
      </c>
      <c r="E122" s="63">
        <f>+D95</f>
        <v>97666</v>
      </c>
      <c r="F122" s="6"/>
      <c r="G122" s="5"/>
      <c r="H122" s="5"/>
      <c r="I122" s="5"/>
      <c r="J122" s="5"/>
      <c r="K122" s="5"/>
      <c r="L122" s="5"/>
      <c r="M122" s="5"/>
      <c r="N122" s="5"/>
    </row>
    <row r="123" spans="2:14" x14ac:dyDescent="0.25">
      <c r="B123" s="5"/>
      <c r="C123" s="52" t="s">
        <v>107</v>
      </c>
      <c r="D123" s="61"/>
      <c r="E123" s="64"/>
      <c r="F123" s="5"/>
      <c r="G123" s="5"/>
      <c r="H123" s="5"/>
      <c r="I123" s="5"/>
      <c r="J123" s="5"/>
      <c r="K123" s="5"/>
      <c r="L123" s="5"/>
      <c r="M123" s="5"/>
      <c r="N123" s="5"/>
    </row>
    <row r="124" spans="2:14" x14ac:dyDescent="0.25">
      <c r="B124" s="5"/>
      <c r="C124" s="50" t="s">
        <v>50</v>
      </c>
      <c r="D124" s="60">
        <f t="shared" ref="D124:E124" si="11">SUM(D121:D123)</f>
        <v>132414.01244999998</v>
      </c>
      <c r="E124" s="63">
        <f t="shared" si="11"/>
        <v>101611</v>
      </c>
      <c r="F124" s="5"/>
      <c r="G124" s="5"/>
      <c r="H124" s="5"/>
      <c r="I124" s="5"/>
      <c r="J124" s="5"/>
      <c r="K124" s="5"/>
      <c r="L124" s="5"/>
      <c r="M124" s="5"/>
      <c r="N124" s="5"/>
    </row>
    <row r="125" spans="2:14" x14ac:dyDescent="0.25">
      <c r="B125" s="5"/>
      <c r="C125" s="5"/>
      <c r="D125" s="45"/>
      <c r="E125" s="5"/>
      <c r="F125" s="5"/>
      <c r="G125" s="5"/>
      <c r="H125" s="5"/>
      <c r="I125" s="5"/>
      <c r="J125" s="5"/>
      <c r="K125" s="5"/>
      <c r="L125" s="5"/>
      <c r="M125" s="5"/>
      <c r="N125" s="5"/>
    </row>
    <row r="126" spans="2:14" x14ac:dyDescent="0.25">
      <c r="B126" s="5"/>
      <c r="C126" s="5"/>
      <c r="D126" s="45"/>
      <c r="E126" s="5"/>
      <c r="F126" s="5"/>
      <c r="G126" s="5"/>
      <c r="H126" s="5"/>
      <c r="I126" s="5"/>
      <c r="J126" s="5"/>
      <c r="K126" s="5"/>
      <c r="L126" s="5"/>
      <c r="M126" s="5"/>
      <c r="N126" s="5"/>
    </row>
    <row r="127" spans="2:14" x14ac:dyDescent="0.25">
      <c r="B127" s="5"/>
      <c r="C127" s="5"/>
      <c r="D127" s="45"/>
      <c r="E127" s="5"/>
      <c r="F127" s="5"/>
      <c r="G127" s="5"/>
      <c r="H127" s="5"/>
      <c r="I127" s="5"/>
      <c r="J127" s="5"/>
      <c r="K127" s="5"/>
      <c r="L127" s="5"/>
      <c r="M127" s="5"/>
      <c r="N127" s="5"/>
    </row>
    <row r="128" spans="2:14" x14ac:dyDescent="0.25">
      <c r="B128" s="5"/>
      <c r="C128" s="5"/>
      <c r="D128" s="45"/>
      <c r="E128" s="5"/>
      <c r="F128" s="5"/>
      <c r="G128" s="5"/>
      <c r="H128" s="5"/>
      <c r="I128" s="5"/>
      <c r="J128" s="5"/>
      <c r="K128" s="5"/>
      <c r="L128" s="5"/>
      <c r="M128" s="5"/>
      <c r="N128" s="5"/>
    </row>
    <row r="129" spans="2:14" x14ac:dyDescent="0.25">
      <c r="B129" s="5"/>
      <c r="C129" s="5"/>
      <c r="D129" s="45"/>
      <c r="E129" s="5"/>
      <c r="F129" s="5"/>
      <c r="G129" s="5"/>
      <c r="H129" s="5"/>
      <c r="I129" s="5"/>
      <c r="J129" s="5"/>
      <c r="K129" s="5"/>
      <c r="L129" s="5"/>
      <c r="M129" s="5"/>
      <c r="N129" s="5"/>
    </row>
    <row r="130" spans="2:14" x14ac:dyDescent="0.25">
      <c r="B130" s="5"/>
      <c r="C130" s="5"/>
      <c r="D130" s="45"/>
      <c r="E130" s="5"/>
      <c r="F130" s="5"/>
      <c r="G130" s="5"/>
      <c r="H130" s="5"/>
      <c r="I130" s="5"/>
      <c r="J130" s="5"/>
      <c r="K130" s="5"/>
      <c r="L130" s="5"/>
      <c r="M130" s="5"/>
      <c r="N130" s="5"/>
    </row>
    <row r="131" spans="2:14" x14ac:dyDescent="0.25">
      <c r="B131" s="5"/>
      <c r="C131" s="5"/>
      <c r="D131" s="45"/>
      <c r="E131" s="5"/>
      <c r="F131" s="5"/>
      <c r="G131" s="5"/>
      <c r="H131" s="5"/>
      <c r="I131" s="5"/>
      <c r="J131" s="5"/>
      <c r="K131" s="5"/>
      <c r="L131" s="5"/>
      <c r="M131" s="5"/>
      <c r="N131" s="5"/>
    </row>
    <row r="132" spans="2:14" x14ac:dyDescent="0.25">
      <c r="B132" s="5"/>
      <c r="C132" s="5"/>
      <c r="D132" s="45"/>
      <c r="E132" s="5"/>
      <c r="F132" s="5"/>
      <c r="G132" s="5"/>
      <c r="H132" s="5"/>
      <c r="I132" s="5"/>
      <c r="J132" s="5"/>
      <c r="K132" s="5"/>
      <c r="L132" s="5"/>
      <c r="M132" s="5"/>
      <c r="N132" s="5"/>
    </row>
    <row r="133" spans="2:14" x14ac:dyDescent="0.25">
      <c r="B133" s="5"/>
      <c r="C133" s="5"/>
      <c r="D133" s="45"/>
      <c r="E133" s="5"/>
      <c r="F133" s="5"/>
      <c r="G133" s="5"/>
      <c r="H133" s="5"/>
      <c r="I133" s="5"/>
      <c r="J133" s="5"/>
      <c r="K133" s="5"/>
      <c r="L133" s="5"/>
      <c r="M133" s="5"/>
      <c r="N133" s="5"/>
    </row>
    <row r="134" spans="2:14" x14ac:dyDescent="0.25">
      <c r="B134" s="5"/>
      <c r="C134" s="5"/>
      <c r="D134" s="45"/>
      <c r="E134" s="5"/>
      <c r="F134" s="5"/>
      <c r="G134" s="5"/>
      <c r="H134" s="5"/>
      <c r="I134" s="5"/>
      <c r="J134" s="5"/>
      <c r="K134" s="5"/>
      <c r="L134" s="5"/>
      <c r="M134" s="5"/>
      <c r="N134" s="5"/>
    </row>
    <row r="135" spans="2:14" x14ac:dyDescent="0.25">
      <c r="B135" s="5"/>
      <c r="C135" s="5"/>
      <c r="D135" s="45"/>
      <c r="E135" s="5"/>
      <c r="F135" s="5"/>
      <c r="G135" s="5"/>
      <c r="H135" s="5"/>
      <c r="I135" s="5"/>
      <c r="J135" s="5"/>
      <c r="K135" s="5"/>
      <c r="L135" s="5"/>
      <c r="M135" s="5"/>
      <c r="N135" s="5"/>
    </row>
    <row r="136" spans="2:14" x14ac:dyDescent="0.25">
      <c r="B136" s="5"/>
      <c r="C136" s="5"/>
      <c r="D136" s="45"/>
      <c r="E136" s="5"/>
      <c r="F136" s="5"/>
      <c r="G136" s="5"/>
      <c r="H136" s="5"/>
      <c r="I136" s="5"/>
      <c r="J136" s="5"/>
      <c r="K136" s="5"/>
      <c r="L136" s="5"/>
      <c r="M136" s="5"/>
      <c r="N136" s="5"/>
    </row>
    <row r="137" spans="2:14" x14ac:dyDescent="0.25">
      <c r="B137" s="5"/>
      <c r="C137" s="5"/>
      <c r="D137" s="5"/>
      <c r="E137" s="5"/>
      <c r="F137" s="5"/>
      <c r="G137" s="5"/>
      <c r="H137" s="5"/>
      <c r="I137" s="5"/>
      <c r="J137" s="5"/>
      <c r="K137" s="5"/>
      <c r="L137" s="5"/>
      <c r="M137" s="5"/>
      <c r="N137" s="5"/>
    </row>
    <row r="138" spans="2:14" x14ac:dyDescent="0.25">
      <c r="B138" s="5"/>
      <c r="C138" s="5"/>
      <c r="D138" s="5"/>
      <c r="E138" s="5"/>
      <c r="F138" s="5"/>
      <c r="G138" s="5"/>
      <c r="H138" s="5"/>
      <c r="I138" s="5"/>
      <c r="J138" s="5"/>
      <c r="K138" s="5"/>
      <c r="L138" s="5"/>
      <c r="M138" s="5"/>
      <c r="N138" s="5"/>
    </row>
  </sheetData>
  <mergeCells count="1">
    <mergeCell ref="I6:J7"/>
  </mergeCells>
  <pageMargins left="0.19685039370078741" right="0.19685039370078741" top="0.74803149606299213" bottom="0.74803149606299213" header="0.31496062992125984" footer="0.31496062992125984"/>
  <pageSetup paperSize="9" scale="75" orientation="portrait" r:id="rId1"/>
  <rowBreaks count="3" manualBreakCount="3">
    <brk id="13" max="16383" man="1"/>
    <brk id="66" min="2" max="12" man="1"/>
    <brk id="97" min="2"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vt:i4>
      </vt:variant>
      <vt:variant>
        <vt:lpstr>Namngivna områden</vt:lpstr>
      </vt:variant>
      <vt:variant>
        <vt:i4>1</vt:i4>
      </vt:variant>
    </vt:vector>
  </HeadingPairs>
  <TitlesOfParts>
    <vt:vector size="2" baseType="lpstr">
      <vt:lpstr>Blad2</vt:lpstr>
      <vt:lpstr>Blad2!Utskriftsområde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Nadjari Dayan</cp:lastModifiedBy>
  <cp:lastPrinted>2014-08-25T07:17:35Z</cp:lastPrinted>
  <dcterms:created xsi:type="dcterms:W3CDTF">2012-02-01T12:08:15Z</dcterms:created>
  <dcterms:modified xsi:type="dcterms:W3CDTF">2015-06-09T12:12:48Z</dcterms:modified>
</cp:coreProperties>
</file>