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2\04 April\"/>
    </mc:Choice>
  </mc:AlternateContent>
  <xr:revisionPtr revIDLastSave="0" documentId="13_ncr:1_{95254E77-AD79-4256-B0A2-328B27266B0A}" xr6:coauthVersionLast="47" xr6:coauthVersionMax="47" xr10:uidLastSave="{00000000-0000-0000-0000-000000000000}"/>
  <bookViews>
    <workbookView xWindow="-120" yWindow="-120" windowWidth="29040" windowHeight="15840" xr2:uid="{00000000-000D-0000-FFFF-FFFF00000000}"/>
  </bookViews>
  <sheets>
    <sheet name="Template" sheetId="6" r:id="rId1"/>
    <sheet name="Glossary" sheetId="7" r:id="rId2"/>
  </sheets>
  <definedNames>
    <definedName name="_xlnm.Print_Area" localSheetId="0">Template!$C$2:$M$139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3" i="6" l="1"/>
  <c r="D89" i="6" l="1"/>
  <c r="D30" i="6" l="1"/>
  <c r="M41" i="6" l="1"/>
  <c r="K31" i="6" l="1"/>
  <c r="K36" i="6" s="1"/>
  <c r="L35" i="6" s="1"/>
  <c r="E121" i="6" l="1"/>
  <c r="L34" i="6" l="1"/>
  <c r="D20" i="6" l="1"/>
  <c r="D104" i="6" s="1"/>
  <c r="D64" i="6" l="1"/>
  <c r="D54" i="6"/>
  <c r="H54" i="6"/>
  <c r="E54" i="6"/>
  <c r="F54" i="6"/>
  <c r="G54" i="6"/>
  <c r="L93" i="6"/>
  <c r="D42" i="6" l="1"/>
  <c r="M45" i="6" l="1"/>
  <c r="D46" i="6" s="1"/>
  <c r="H58" i="6" l="1"/>
  <c r="D121" i="6" l="1"/>
  <c r="E122" i="6" l="1"/>
  <c r="D122" i="6"/>
  <c r="E124" i="6" l="1"/>
  <c r="D124" i="6"/>
  <c r="E108" i="6"/>
  <c r="E30" i="6"/>
  <c r="J94" i="6"/>
  <c r="D99" i="6"/>
  <c r="E97" i="6" s="1"/>
  <c r="I54" i="6"/>
  <c r="D36" i="6"/>
  <c r="E36" i="6" s="1"/>
  <c r="L30" i="6"/>
  <c r="E46" i="6" l="1"/>
  <c r="I46" i="6"/>
  <c r="F46" i="6"/>
  <c r="G46" i="6"/>
  <c r="K46" i="6"/>
  <c r="H46" i="6"/>
  <c r="L46" i="6"/>
  <c r="J46" i="6"/>
  <c r="E42" i="6"/>
  <c r="I42" i="6"/>
  <c r="F42" i="6"/>
  <c r="J42" i="6"/>
  <c r="G42" i="6"/>
  <c r="K42" i="6"/>
  <c r="H42" i="6"/>
  <c r="D108" i="6"/>
  <c r="E23" i="6"/>
  <c r="E27" i="6"/>
  <c r="E24" i="6"/>
  <c r="L94" i="6"/>
  <c r="D94" i="6"/>
  <c r="D59" i="6"/>
  <c r="K94" i="6"/>
  <c r="E94" i="6"/>
  <c r="E29" i="6"/>
  <c r="L27" i="6"/>
  <c r="I94" i="6"/>
  <c r="G94" i="6"/>
  <c r="H59" i="6"/>
  <c r="L23" i="6"/>
  <c r="G59" i="6"/>
  <c r="L31" i="6"/>
  <c r="H94" i="6"/>
  <c r="E26" i="6"/>
  <c r="F59" i="6"/>
  <c r="E59" i="6"/>
  <c r="E28" i="6"/>
  <c r="L25" i="6"/>
  <c r="L29" i="6"/>
  <c r="E35" i="6"/>
  <c r="E99" i="6"/>
  <c r="L24" i="6"/>
  <c r="L28" i="6"/>
  <c r="E34" i="6"/>
  <c r="F94" i="6"/>
  <c r="E98" i="6"/>
  <c r="M46" i="6"/>
  <c r="L26" i="6"/>
  <c r="M42" i="6"/>
  <c r="L42" i="6"/>
  <c r="L36" i="6" l="1"/>
</calcChain>
</file>

<file path=xl/sharedStrings.xml><?xml version="1.0" encoding="utf-8"?>
<sst xmlns="http://schemas.openxmlformats.org/spreadsheetml/2006/main" count="262" uniqueCount="167">
  <si>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</si>
  <si>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</si>
  <si>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</si>
  <si>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</si>
  <si>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</si>
  <si>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</si>
  <si>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</si>
  <si>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</si>
  <si>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</si>
  <si>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</si>
  <si>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</si>
  <si>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</si>
  <si>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</si>
  <si>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</si>
  <si>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</si>
  <si>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</si>
  <si>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</si>
  <si>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</si>
  <si>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</si>
  <si>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</si>
  <si>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</si>
  <si>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</si>
  <si>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</si>
  <si>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</si>
  <si>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</si>
  <si>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</si>
  <si>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</si>
  <si>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</si>
  <si>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</si>
  <si>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</si>
  <si>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</si>
  <si>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</si>
  <si>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</si>
  <si>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</si>
  <si>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</si>
  <si>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</si>
  <si>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</si>
  <si>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</si>
  <si>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</si>
  <si>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</si>
  <si>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</si>
  <si>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</si>
  <si>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</si>
  <si>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</si>
  <si>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</si>
  <si>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</si>
  <si>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</si>
  <si>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</si>
  <si>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</si>
  <si>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</si>
  <si>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</si>
  <si>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</si>
  <si>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</si>
  <si>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</si>
  <si>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</si>
  <si>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</si>
  <si>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</si>
  <si>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</si>
  <si>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</si>
  <si>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</si>
  <si>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</si>
  <si>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</si>
  <si>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</si>
  <si>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</si>
  <si>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</si>
  <si>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</si>
  <si>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</si>
  <si>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</si>
  <si>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</si>
  <si>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</si>
  <si>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</si>
  <si>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</si>
  <si>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</si>
  <si>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</si>
  <si>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</si>
  <si>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</si>
  <si>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</si>
  <si>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</si>
  <si>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</si>
  <si>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</si>
  <si>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</si>
  <si>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</si>
  <si>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</si>
  <si>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</si>
  <si>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</si>
  <si>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</si>
  <si>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</si>
  <si>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</si>
  <si>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</si>
  <si>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</si>
  <si>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</si>
  <si>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</si>
  <si>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</si>
  <si>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</si>
  <si>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</si>
  <si>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</si>
  <si>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</si>
  <si>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</si>
  <si>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</si>
  <si>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</si>
  <si>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</si>
  <si>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</si>
  <si>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</si>
  <si>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</si>
  <si>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</si>
  <si>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</si>
  <si>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</si>
  <si>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</si>
  <si>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</si>
  <si>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</si>
  <si>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</si>
  <si>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</si>
  <si>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</si>
  <si>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</si>
  <si>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</si>
  <si>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</si>
  <si>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</si>
  <si>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</si>
  <si>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</si>
  <si>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</si>
  <si>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</si>
  <si>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</si>
  <si>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</si>
  <si>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</si>
  <si>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</si>
  <si>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</si>
  <si>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</si>
  <si>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</si>
  <si>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</si>
  <si>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</si>
  <si>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</si>
  <si>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</si>
  <si>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</si>
  <si>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</si>
  <si>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</si>
  <si>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</si>
  <si>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</si>
  <si>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</si>
  <si>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</si>
  <si>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</si>
  <si>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</si>
  <si>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</si>
  <si>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</si>
  <si>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</si>
  <si>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</si>
  <si>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SE0007278429</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</si>
  <si>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</si>
  <si>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</si>
  <si>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</si>
  <si>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</si>
  <si>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</si>
  <si>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</si>
  <si>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</si>
  <si>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</si>
  <si>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</si>
  <si>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</si>
  <si>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</si>
  <si>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</si>
  <si>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</si>
  <si>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</si>
  <si>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SE0015503446</t>
  </si>
  <si>
    <t>XS2389315768</t>
  </si>
  <si>
    <t>2030-</t>
  </si>
  <si>
    <t>2027-2031</t>
  </si>
  <si>
    <t>2032-36</t>
  </si>
  <si>
    <t>2037-</t>
  </si>
  <si>
    <t>30/04/2022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</si>
</sst>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07">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39"/>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107</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138</v>
      </c>
      <c r="E5" s="14"/>
      <c r="F5" s="15"/>
      <c r="G5" s="6"/>
      <c r="H5" s="6"/>
      <c r="I5" s="12" t="s">
        <v>95</v>
      </c>
      <c r="J5" s="12"/>
      <c r="K5" s="12"/>
      <c r="L5" s="12" t="s">
        <v>140</v>
      </c>
      <c r="M5" s="6"/>
      <c r="N5" s="6"/>
    </row>
    <row r="6" spans="1:14" x14ac:dyDescent="0.25">
      <c r="A6" s="1"/>
      <c r="B6" s="6"/>
      <c r="C6" s="16" t="s">
        <v>14</v>
      </c>
      <c r="D6" s="16" t="s">
        <v>137</v>
      </c>
      <c r="E6" s="6"/>
      <c r="F6" s="17"/>
      <c r="G6" s="6"/>
      <c r="H6" s="6"/>
      <c r="I6" s="106"/>
      <c r="J6" s="106"/>
      <c r="K6" s="6"/>
      <c r="L6" s="6"/>
      <c r="M6" s="6"/>
      <c r="N6" s="6"/>
    </row>
    <row r="7" spans="1:14" x14ac:dyDescent="0.25">
      <c r="A7" s="1"/>
      <c r="B7" s="6"/>
      <c r="C7" s="18" t="s">
        <v>15</v>
      </c>
      <c r="D7" s="18" t="s">
        <v>139</v>
      </c>
      <c r="E7" s="19"/>
      <c r="F7" s="20"/>
      <c r="G7" s="6"/>
      <c r="H7" s="6"/>
      <c r="I7" s="106"/>
      <c r="J7" s="106"/>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2" t="s">
        <v>166</v>
      </c>
      <c r="K9" s="77"/>
      <c r="L9" s="6"/>
      <c r="M9" s="6"/>
      <c r="N9" s="6"/>
    </row>
    <row r="10" spans="1:14" x14ac:dyDescent="0.25">
      <c r="A10" s="1"/>
      <c r="B10" s="6"/>
      <c r="C10" s="12" t="s">
        <v>50</v>
      </c>
      <c r="D10" s="12" t="s">
        <v>141</v>
      </c>
      <c r="E10" s="12" t="s">
        <v>144</v>
      </c>
      <c r="F10" s="12" t="s">
        <v>142</v>
      </c>
      <c r="G10" s="6"/>
      <c r="H10" s="6"/>
      <c r="I10" s="6"/>
      <c r="J10" s="6"/>
      <c r="K10" s="6"/>
      <c r="L10" s="6"/>
      <c r="M10" s="6"/>
      <c r="N10" s="6"/>
    </row>
    <row r="11" spans="1:14" x14ac:dyDescent="0.25">
      <c r="A11" s="1"/>
      <c r="B11" s="6"/>
      <c r="C11" s="12" t="s">
        <v>51</v>
      </c>
      <c r="D11" s="12" t="s">
        <v>142</v>
      </c>
      <c r="E11" s="12" t="s">
        <v>142</v>
      </c>
      <c r="F11" s="12" t="s">
        <v>142</v>
      </c>
      <c r="G11" s="6"/>
      <c r="H11" s="6"/>
      <c r="I11" s="6"/>
      <c r="J11" s="6"/>
      <c r="K11" s="6"/>
      <c r="L11" s="6"/>
      <c r="M11" s="6"/>
      <c r="N11" s="6"/>
    </row>
    <row r="12" spans="1:14" x14ac:dyDescent="0.25">
      <c r="A12" s="1"/>
      <c r="B12" s="6"/>
      <c r="C12" s="12" t="s">
        <v>52</v>
      </c>
      <c r="D12" s="12" t="s">
        <v>143</v>
      </c>
      <c r="E12" s="12" t="s">
        <v>149</v>
      </c>
      <c r="F12" s="12" t="s">
        <v>142</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2">
        <v>270516.79954926</v>
      </c>
      <c r="E17" s="6"/>
      <c r="F17" s="7"/>
      <c r="G17" s="6"/>
      <c r="H17" s="6"/>
      <c r="I17" s="12" t="s">
        <v>42</v>
      </c>
      <c r="J17" s="12"/>
      <c r="K17" s="82">
        <v>430896</v>
      </c>
      <c r="L17" s="6"/>
      <c r="M17" s="6"/>
      <c r="N17" s="6"/>
    </row>
    <row r="18" spans="1:14" x14ac:dyDescent="0.25">
      <c r="A18" s="1"/>
      <c r="B18" s="6"/>
      <c r="C18" s="12" t="s">
        <v>61</v>
      </c>
      <c r="D18" s="82">
        <v>10890</v>
      </c>
      <c r="E18" s="6"/>
      <c r="F18" s="7"/>
      <c r="G18" s="6"/>
      <c r="H18" s="6"/>
      <c r="I18" s="12" t="s">
        <v>43</v>
      </c>
      <c r="J18" s="12"/>
      <c r="K18" s="82">
        <v>189326</v>
      </c>
      <c r="L18" s="6"/>
      <c r="M18" s="6"/>
      <c r="N18" s="6"/>
    </row>
    <row r="19" spans="1:14" x14ac:dyDescent="0.25">
      <c r="A19" s="1"/>
      <c r="B19" s="6"/>
      <c r="C19" s="12" t="s">
        <v>28</v>
      </c>
      <c r="D19" s="82"/>
      <c r="E19" s="6"/>
      <c r="F19" s="6"/>
      <c r="G19" s="6"/>
      <c r="H19" s="6"/>
      <c r="I19" s="12" t="s">
        <v>48</v>
      </c>
      <c r="J19" s="12"/>
      <c r="K19" s="82">
        <v>187906</v>
      </c>
      <c r="L19" s="6"/>
      <c r="M19" s="6"/>
      <c r="N19" s="6"/>
    </row>
    <row r="20" spans="1:14" x14ac:dyDescent="0.25">
      <c r="A20" s="1"/>
      <c r="B20" s="6"/>
      <c r="C20" s="21" t="s">
        <v>23</v>
      </c>
      <c r="D20" s="91">
        <f>SUM(D17:D19)</f>
        <v>281406.79954926</v>
      </c>
      <c r="E20" s="6"/>
      <c r="F20" s="6"/>
      <c r="G20" s="6"/>
      <c r="H20" s="6"/>
      <c r="I20" s="12" t="s">
        <v>44</v>
      </c>
      <c r="J20" s="12"/>
      <c r="K20" s="82">
        <v>627800.67475506896</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2">
        <v>201457.49404585999</v>
      </c>
      <c r="E23" s="34">
        <f>IF($D$30=0,,(D23/$D$30))</f>
        <v>0.74471343140807578</v>
      </c>
      <c r="F23" s="82">
        <v>603073.66598880989</v>
      </c>
      <c r="G23" s="6"/>
      <c r="H23" s="6"/>
      <c r="I23" s="72" t="s">
        <v>65</v>
      </c>
      <c r="J23" s="72"/>
      <c r="K23" s="96">
        <v>33634.463535960014</v>
      </c>
      <c r="L23" s="34">
        <f>IF($K$31=0,,(K23/$K$31))</f>
        <v>0.12433410269529423</v>
      </c>
      <c r="M23" s="6"/>
      <c r="N23" s="6"/>
    </row>
    <row r="24" spans="1:14" x14ac:dyDescent="0.25">
      <c r="A24" s="1"/>
      <c r="B24" s="6"/>
      <c r="C24" s="26" t="s">
        <v>31</v>
      </c>
      <c r="D24" s="82">
        <v>69059.305503399984</v>
      </c>
      <c r="E24" s="34">
        <f t="shared" ref="E24:E30" si="0">IF($D$30=0,,(D24/$D$30))</f>
        <v>0.25528656859192428</v>
      </c>
      <c r="F24" s="82">
        <v>714781.25</v>
      </c>
      <c r="G24" s="6"/>
      <c r="H24" s="6"/>
      <c r="I24" s="72" t="s">
        <v>63</v>
      </c>
      <c r="J24" s="72"/>
      <c r="K24" s="96">
        <v>25222.843399160007</v>
      </c>
      <c r="L24" s="34">
        <f t="shared" ref="L24:L31" si="1">IF($K$31=0,,(K24/$K$31))</f>
        <v>9.3239471416144082E-2</v>
      </c>
      <c r="M24" s="6"/>
      <c r="N24" s="6"/>
    </row>
    <row r="25" spans="1:14" x14ac:dyDescent="0.25">
      <c r="A25" s="1"/>
      <c r="B25" s="6"/>
      <c r="C25" s="26" t="s">
        <v>32</v>
      </c>
      <c r="D25" s="82" t="s">
        <v>154</v>
      </c>
      <c r="E25" s="34">
        <v>0</v>
      </c>
      <c r="F25" s="73"/>
      <c r="G25" s="6"/>
      <c r="H25" s="6"/>
      <c r="I25" s="72" t="s">
        <v>64</v>
      </c>
      <c r="J25" s="72"/>
      <c r="K25" s="96">
        <v>10663.414441569998</v>
      </c>
      <c r="L25" s="34">
        <f t="shared" si="1"/>
        <v>3.9418677358809405E-2</v>
      </c>
      <c r="M25" s="6"/>
      <c r="N25" s="6"/>
    </row>
    <row r="26" spans="1:14" x14ac:dyDescent="0.25">
      <c r="A26" s="1"/>
      <c r="B26" s="6"/>
      <c r="C26" s="26" t="s">
        <v>62</v>
      </c>
      <c r="D26" s="82"/>
      <c r="E26" s="34">
        <f t="shared" si="0"/>
        <v>0</v>
      </c>
      <c r="F26" s="73"/>
      <c r="G26" s="6"/>
      <c r="H26" s="6"/>
      <c r="I26" s="72" t="s">
        <v>56</v>
      </c>
      <c r="J26" s="72"/>
      <c r="K26" s="96">
        <v>31784.056017270013</v>
      </c>
      <c r="L26" s="34">
        <f t="shared" si="1"/>
        <v>0.11749383428396752</v>
      </c>
      <c r="M26" s="6"/>
      <c r="N26" s="6"/>
    </row>
    <row r="27" spans="1:14" x14ac:dyDescent="0.25">
      <c r="A27" s="1"/>
      <c r="B27" s="6"/>
      <c r="C27" s="26" t="s">
        <v>33</v>
      </c>
      <c r="D27" s="82"/>
      <c r="E27" s="34">
        <f t="shared" si="0"/>
        <v>0</v>
      </c>
      <c r="F27" s="73"/>
      <c r="G27" s="6"/>
      <c r="H27" s="6"/>
      <c r="I27" s="72" t="s">
        <v>57</v>
      </c>
      <c r="J27" s="72"/>
      <c r="K27" s="96">
        <v>65087.740116109933</v>
      </c>
      <c r="L27" s="34">
        <f t="shared" si="1"/>
        <v>0.24060516842044674</v>
      </c>
      <c r="M27" s="6"/>
      <c r="N27" s="6"/>
    </row>
    <row r="28" spans="1:14" x14ac:dyDescent="0.25">
      <c r="A28" s="1"/>
      <c r="B28" s="6"/>
      <c r="C28" s="26" t="s">
        <v>34</v>
      </c>
      <c r="D28" s="82"/>
      <c r="E28" s="34">
        <f t="shared" si="0"/>
        <v>0</v>
      </c>
      <c r="F28" s="73"/>
      <c r="G28" s="6"/>
      <c r="H28" s="6"/>
      <c r="I28" s="72" t="s">
        <v>58</v>
      </c>
      <c r="J28" s="72"/>
      <c r="K28" s="96">
        <v>41047.432057689977</v>
      </c>
      <c r="L28" s="34">
        <f t="shared" si="1"/>
        <v>0.15173709036216587</v>
      </c>
      <c r="M28" s="6"/>
      <c r="N28" s="6"/>
    </row>
    <row r="29" spans="1:14" x14ac:dyDescent="0.25">
      <c r="A29" s="1"/>
      <c r="B29" s="6"/>
      <c r="C29" s="26" t="s">
        <v>35</v>
      </c>
      <c r="D29" s="82"/>
      <c r="E29" s="34">
        <f t="shared" si="0"/>
        <v>0</v>
      </c>
      <c r="F29" s="73"/>
      <c r="G29" s="6"/>
      <c r="H29" s="6"/>
      <c r="I29" s="72" t="s">
        <v>59</v>
      </c>
      <c r="J29" s="72"/>
      <c r="K29" s="96">
        <v>63076.849981500061</v>
      </c>
      <c r="L29" s="34">
        <f t="shared" si="1"/>
        <v>0.23317165546317217</v>
      </c>
      <c r="M29" s="6"/>
      <c r="N29" s="6"/>
    </row>
    <row r="30" spans="1:14" x14ac:dyDescent="0.25">
      <c r="A30" s="1"/>
      <c r="B30" s="6"/>
      <c r="C30" s="25" t="s">
        <v>46</v>
      </c>
      <c r="D30" s="91">
        <f>SUM(D23:D29)</f>
        <v>270516.79954925994</v>
      </c>
      <c r="E30" s="42">
        <f t="shared" si="0"/>
        <v>1</v>
      </c>
      <c r="F30" s="6"/>
      <c r="G30" s="6"/>
      <c r="H30" s="6"/>
      <c r="I30" s="30" t="s">
        <v>40</v>
      </c>
      <c r="J30" s="30"/>
      <c r="K30" s="96">
        <v>0</v>
      </c>
      <c r="L30" s="34">
        <f t="shared" si="1"/>
        <v>0</v>
      </c>
      <c r="M30" s="6"/>
      <c r="N30" s="6"/>
    </row>
    <row r="31" spans="1:14" x14ac:dyDescent="0.25">
      <c r="A31" s="1"/>
      <c r="B31" s="6"/>
      <c r="C31" s="6"/>
      <c r="D31" s="6"/>
      <c r="E31" s="6"/>
      <c r="F31" s="6"/>
      <c r="G31" s="6"/>
      <c r="H31" s="6"/>
      <c r="I31" s="31" t="s">
        <v>46</v>
      </c>
      <c r="J31" s="32"/>
      <c r="K31" s="85">
        <f>SUM(K23:K30)</f>
        <v>270516.79954926</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2">
        <v>131063.6068443</v>
      </c>
      <c r="E34" s="34">
        <f>IF($D$36=0,,(D34/$D$36))</f>
        <v>0.48449341062248474</v>
      </c>
      <c r="F34" s="6"/>
      <c r="G34" s="6"/>
      <c r="H34" s="6"/>
      <c r="I34" s="12" t="s">
        <v>38</v>
      </c>
      <c r="J34" s="12"/>
      <c r="K34" s="82">
        <v>156473.18909199999</v>
      </c>
      <c r="L34" s="83">
        <f>IF($K$36=0,,(K34/$K$36))</f>
        <v>0.5784231861116147</v>
      </c>
      <c r="M34" s="7"/>
      <c r="N34" s="6"/>
    </row>
    <row r="35" spans="1:16" x14ac:dyDescent="0.25">
      <c r="A35" s="1"/>
      <c r="B35" s="6"/>
      <c r="C35" s="26" t="s">
        <v>11</v>
      </c>
      <c r="D35" s="82">
        <v>139453.19270495995</v>
      </c>
      <c r="E35" s="34">
        <f>IF($D$36=0,,(D35/$D$36))</f>
        <v>0.51550658937751526</v>
      </c>
      <c r="F35" s="7"/>
      <c r="G35" s="6"/>
      <c r="H35" s="6"/>
      <c r="I35" s="30" t="s">
        <v>39</v>
      </c>
      <c r="J35" s="30"/>
      <c r="K35" s="82">
        <v>114043.61045726002</v>
      </c>
      <c r="L35" s="83">
        <f>IF($K$36=0,,(K35/$K$36))</f>
        <v>0.4215768138883853</v>
      </c>
      <c r="M35" s="6"/>
      <c r="N35" s="6"/>
    </row>
    <row r="36" spans="1:16" x14ac:dyDescent="0.25">
      <c r="A36" s="1"/>
      <c r="B36" s="6"/>
      <c r="C36" s="25" t="s">
        <v>46</v>
      </c>
      <c r="D36" s="93">
        <f>SUM(D34:D35)</f>
        <v>270516.79954925994</v>
      </c>
      <c r="E36" s="42">
        <f>IF($D$36=0,,(D36/$D$36))</f>
        <v>1</v>
      </c>
      <c r="F36" s="6"/>
      <c r="G36" s="6"/>
      <c r="H36" s="6"/>
      <c r="I36" s="31" t="s">
        <v>46</v>
      </c>
      <c r="J36" s="32"/>
      <c r="K36" s="93">
        <f>SUM(K34:K35)</f>
        <v>270516.79954926</v>
      </c>
      <c r="L36" s="42">
        <f>IF($K$36=0,,(K36/$K$36))</f>
        <v>1</v>
      </c>
      <c r="M36" s="6"/>
      <c r="N36" s="6"/>
    </row>
    <row r="37" spans="1:16" x14ac:dyDescent="0.25">
      <c r="A37" s="1"/>
      <c r="B37" s="6"/>
      <c r="C37" s="6"/>
      <c r="D37" s="6"/>
      <c r="E37" s="6"/>
      <c r="F37" s="6"/>
      <c r="G37" s="6"/>
      <c r="H37" s="6"/>
      <c r="I37" s="6"/>
      <c r="J37" s="6"/>
      <c r="K37" s="7" t="s">
        <v>154</v>
      </c>
      <c r="L37" s="6"/>
      <c r="M37" s="6"/>
      <c r="N37" s="6"/>
    </row>
    <row r="38" spans="1:16" x14ac:dyDescent="0.25">
      <c r="A38" s="1"/>
      <c r="B38" s="6"/>
      <c r="C38" s="27" t="s">
        <v>103</v>
      </c>
      <c r="D38" s="90">
        <v>6.9</v>
      </c>
      <c r="E38" s="6"/>
      <c r="F38" s="6"/>
      <c r="G38" s="6"/>
      <c r="H38" s="6"/>
      <c r="I38" s="6"/>
      <c r="J38" s="6"/>
      <c r="K38" s="7"/>
      <c r="L38" s="6"/>
      <c r="M38" s="7" t="s">
        <v>154</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2">
        <v>57779.844472151904</v>
      </c>
      <c r="E41" s="82">
        <v>53507.188146442597</v>
      </c>
      <c r="F41" s="82">
        <v>48355.551534386905</v>
      </c>
      <c r="G41" s="82">
        <v>41751.641271337998</v>
      </c>
      <c r="H41" s="82">
        <v>32696.766087976102</v>
      </c>
      <c r="I41" s="82">
        <v>22246.821539995202</v>
      </c>
      <c r="J41" s="82">
        <v>11357.3781184042</v>
      </c>
      <c r="K41" s="82">
        <v>2821.608378565094</v>
      </c>
      <c r="L41" s="82">
        <v>0</v>
      </c>
      <c r="M41" s="91">
        <f>SUM(D41:L41)</f>
        <v>270516.79954926</v>
      </c>
      <c r="N41" s="6" t="s">
        <v>154</v>
      </c>
    </row>
    <row r="42" spans="1:16" x14ac:dyDescent="0.25">
      <c r="A42" s="1"/>
      <c r="B42" s="6"/>
      <c r="C42" s="72" t="s">
        <v>80</v>
      </c>
      <c r="D42" s="34">
        <f>IF($M$41=0,,(D41/$M$41))</f>
        <v>0.21359059610503203</v>
      </c>
      <c r="E42" s="34">
        <f t="shared" ref="E42:M42" si="2">IF($M$41=0,,(E41/$M$41))</f>
        <v>0.19779617471298361</v>
      </c>
      <c r="F42" s="34">
        <f t="shared" si="2"/>
        <v>0.17875249010397062</v>
      </c>
      <c r="G42" s="34">
        <f t="shared" si="2"/>
        <v>0.15434028992249404</v>
      </c>
      <c r="H42" s="34">
        <f t="shared" si="2"/>
        <v>0.12086778396926197</v>
      </c>
      <c r="I42" s="34">
        <f t="shared" si="2"/>
        <v>8.2238225415439112E-2</v>
      </c>
      <c r="J42" s="34">
        <f t="shared" si="2"/>
        <v>4.1984002979955658E-2</v>
      </c>
      <c r="K42" s="34">
        <f t="shared" si="2"/>
        <v>1.043043679086293E-2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2022</v>
      </c>
      <c r="E44" s="28">
        <v>2023</v>
      </c>
      <c r="F44" s="28">
        <v>2024</v>
      </c>
      <c r="G44" s="28">
        <v>2025</v>
      </c>
      <c r="H44" s="28">
        <v>2026</v>
      </c>
      <c r="I44" s="28">
        <v>2027</v>
      </c>
      <c r="J44" s="28">
        <v>2028</v>
      </c>
      <c r="K44" s="28">
        <v>2029</v>
      </c>
      <c r="L44" s="28" t="s">
        <v>162</v>
      </c>
      <c r="M44" s="28" t="s">
        <v>46</v>
      </c>
      <c r="N44" s="6"/>
    </row>
    <row r="45" spans="1:16" x14ac:dyDescent="0.25">
      <c r="A45" s="1"/>
      <c r="B45" s="6"/>
      <c r="C45" s="12" t="s">
        <v>54</v>
      </c>
      <c r="D45" s="82">
        <v>136093.05276427983</v>
      </c>
      <c r="E45" s="82">
        <v>66843.388332120056</v>
      </c>
      <c r="F45" s="82">
        <v>41892.065733560019</v>
      </c>
      <c r="G45" s="82">
        <v>18202.960998200004</v>
      </c>
      <c r="H45" s="82">
        <v>5225.4638815499984</v>
      </c>
      <c r="I45" s="82">
        <v>1525.2702818500002</v>
      </c>
      <c r="J45" s="82">
        <v>338.82676881999998</v>
      </c>
      <c r="K45" s="82">
        <v>186.04322821</v>
      </c>
      <c r="L45" s="82">
        <v>209.72756066999997</v>
      </c>
      <c r="M45" s="91">
        <f>SUM(D45:L45)</f>
        <v>270516.79954925994</v>
      </c>
      <c r="N45" s="6"/>
    </row>
    <row r="46" spans="1:16" x14ac:dyDescent="0.25">
      <c r="A46" s="1"/>
      <c r="B46" s="6"/>
      <c r="C46" s="12" t="s">
        <v>80</v>
      </c>
      <c r="D46" s="34">
        <f>IF($M$45=0,,(D45/$M$45))</f>
        <v>0.50308540168684746</v>
      </c>
      <c r="E46" s="34">
        <f t="shared" ref="E46:L46" si="3">IF($M$45=0,,(E45/$M$45))</f>
        <v>0.247095146931709</v>
      </c>
      <c r="F46" s="34">
        <f t="shared" si="3"/>
        <v>0.15485938693405121</v>
      </c>
      <c r="G46" s="34">
        <f t="shared" si="3"/>
        <v>6.7289576945055204E-2</v>
      </c>
      <c r="H46" s="34">
        <f t="shared" si="3"/>
        <v>1.9316596567225262E-2</v>
      </c>
      <c r="I46" s="34">
        <f t="shared" si="3"/>
        <v>5.6383569685558663E-3</v>
      </c>
      <c r="J46" s="34">
        <f t="shared" si="3"/>
        <v>1.2525165512255038E-3</v>
      </c>
      <c r="K46" s="34">
        <f t="shared" si="3"/>
        <v>6.877326233342574E-4</v>
      </c>
      <c r="L46" s="34">
        <f t="shared" si="3"/>
        <v>7.7528479199610477E-4</v>
      </c>
      <c r="M46" s="42">
        <f>IF($M$41=0,,(M45/$M$41))</f>
        <v>0.99999999999999978</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4" t="s">
        <v>154</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2">
        <v>38975.1838623</v>
      </c>
      <c r="E53" s="82">
        <v>34433.361632330016</v>
      </c>
      <c r="F53" s="82">
        <v>30246.053389540022</v>
      </c>
      <c r="G53" s="82">
        <v>53596.971889509994</v>
      </c>
      <c r="H53" s="82">
        <v>113265.22877558004</v>
      </c>
      <c r="I53" s="85">
        <f>SUM(D53:H53)</f>
        <v>270516.79954926006</v>
      </c>
      <c r="J53" s="7"/>
      <c r="K53" s="6"/>
      <c r="L53" s="6"/>
      <c r="M53" s="6"/>
      <c r="N53" s="6"/>
    </row>
    <row r="54" spans="1:14" x14ac:dyDescent="0.25">
      <c r="A54" s="1"/>
      <c r="B54" s="6"/>
      <c r="C54" s="72" t="s">
        <v>80</v>
      </c>
      <c r="D54" s="34">
        <f>IF($I$53=0,,(D53/$I$53))</f>
        <v>0.14407675947387058</v>
      </c>
      <c r="E54" s="34">
        <f t="shared" ref="E54:I54" si="4">IF($I$53=0,,(E53/$I$53))</f>
        <v>0.12728733183929242</v>
      </c>
      <c r="F54" s="34">
        <f t="shared" si="4"/>
        <v>0.11180841056798151</v>
      </c>
      <c r="G54" s="34">
        <f t="shared" si="4"/>
        <v>0.19812807181962167</v>
      </c>
      <c r="H54" s="34">
        <f t="shared" si="4"/>
        <v>0.41869942629923385</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150</v>
      </c>
      <c r="D57" s="33" t="s">
        <v>73</v>
      </c>
      <c r="E57" s="33" t="s">
        <v>12</v>
      </c>
      <c r="F57" s="33" t="s">
        <v>84</v>
      </c>
      <c r="G57" s="33" t="s">
        <v>85</v>
      </c>
      <c r="H57" s="33" t="s">
        <v>46</v>
      </c>
      <c r="I57" s="6"/>
      <c r="J57" s="6"/>
      <c r="K57" s="6"/>
      <c r="L57" s="6"/>
      <c r="M57" s="6"/>
      <c r="N57" s="6"/>
    </row>
    <row r="58" spans="1:14" x14ac:dyDescent="0.25">
      <c r="A58" s="1"/>
      <c r="B58" s="6"/>
      <c r="C58" s="12" t="s">
        <v>54</v>
      </c>
      <c r="D58" s="82">
        <v>12.258740400000001</v>
      </c>
      <c r="E58" s="23">
        <v>0</v>
      </c>
      <c r="F58" s="23">
        <v>0</v>
      </c>
      <c r="G58" s="23">
        <v>0</v>
      </c>
      <c r="H58" s="29">
        <f>SUM(D58:G58)</f>
        <v>12.258740400000001</v>
      </c>
      <c r="I58" s="6"/>
      <c r="J58" s="6"/>
      <c r="K58" s="6"/>
      <c r="L58" s="6"/>
      <c r="M58" s="6"/>
      <c r="N58" s="6"/>
    </row>
    <row r="59" spans="1:14" x14ac:dyDescent="0.25">
      <c r="A59" s="1"/>
      <c r="B59" s="6"/>
      <c r="C59" s="12" t="s">
        <v>81</v>
      </c>
      <c r="D59" s="43">
        <f>IF($M$41=0,,(D58/$M$41))</f>
        <v>4.5316004109266914E-5</v>
      </c>
      <c r="E59" s="43">
        <f>IF($M$41=0,,(E58/$M$41))</f>
        <v>0</v>
      </c>
      <c r="F59" s="43">
        <f>IF($M$41=0,,(F58/$M$41))</f>
        <v>0</v>
      </c>
      <c r="G59" s="43">
        <f>IF($M$41=0,,(G58/$M$41))</f>
        <v>0</v>
      </c>
      <c r="H59" s="44">
        <f>IF($M$41=0,,(H58/$M$41))</f>
        <v>4.5316004109266914E-5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106</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99">
        <f>D20/D89-1</f>
        <v>0.30016773052838785</v>
      </c>
      <c r="E64" s="76"/>
      <c r="F64" s="6"/>
      <c r="G64" s="6"/>
      <c r="H64" s="6"/>
      <c r="I64" s="6"/>
      <c r="J64" s="6"/>
      <c r="K64" s="6"/>
      <c r="L64" s="6"/>
      <c r="M64" s="6"/>
      <c r="N64" s="6"/>
    </row>
    <row r="65" spans="1:14" x14ac:dyDescent="0.25">
      <c r="A65" s="1"/>
      <c r="B65" s="6"/>
      <c r="C65" s="72" t="s">
        <v>101</v>
      </c>
      <c r="D65" s="100">
        <v>0.54979999999999996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105</v>
      </c>
      <c r="I70" s="28" t="s">
        <v>132</v>
      </c>
      <c r="J70" s="28" t="s">
        <v>104</v>
      </c>
      <c r="K70" s="6"/>
      <c r="L70" s="6"/>
      <c r="M70" s="6"/>
      <c r="N70" s="6"/>
    </row>
    <row r="71" spans="1:14" x14ac:dyDescent="0.25">
      <c r="A71" s="1"/>
      <c r="B71" s="6"/>
      <c r="C71" s="71" t="s">
        <v>145</v>
      </c>
      <c r="D71" s="82">
        <v>18962</v>
      </c>
      <c r="E71" s="70">
        <v>44672</v>
      </c>
      <c r="F71" s="74">
        <v>2.2499999999999999E-2</v>
      </c>
      <c r="G71" s="36" t="s">
        <v>11</v>
      </c>
      <c r="H71" s="35" t="s">
        <v>146</v>
      </c>
      <c r="I71" s="70">
        <v>44825</v>
      </c>
      <c r="J71" s="70">
        <v>44825</v>
      </c>
      <c r="K71" s="6"/>
      <c r="L71" s="6"/>
      <c r="M71" s="6"/>
      <c r="N71" s="6"/>
    </row>
    <row r="72" spans="1:14" x14ac:dyDescent="0.25">
      <c r="A72" s="1"/>
      <c r="B72" s="6"/>
      <c r="C72" s="71" t="s">
        <v>151</v>
      </c>
      <c r="D72" s="82">
        <v>28165</v>
      </c>
      <c r="E72" s="70">
        <v>43504</v>
      </c>
      <c r="F72" s="74">
        <v>1.2500000000000001E-2</v>
      </c>
      <c r="G72" s="36" t="s">
        <v>11</v>
      </c>
      <c r="H72" s="35" t="s">
        <v>146</v>
      </c>
      <c r="I72" s="70">
        <v>45189</v>
      </c>
      <c r="J72" s="70">
        <v>45189</v>
      </c>
      <c r="K72" s="6"/>
      <c r="L72" s="6"/>
      <c r="M72" s="6"/>
      <c r="N72" s="6"/>
    </row>
    <row r="73" spans="1:14" x14ac:dyDescent="0.25">
      <c r="A73" s="1"/>
      <c r="B73" s="6"/>
      <c r="C73" s="71" t="s">
        <v>153</v>
      </c>
      <c r="D73" s="82">
        <v>25255</v>
      </c>
      <c r="E73" s="70">
        <v>44482</v>
      </c>
      <c r="F73" s="74">
        <v>1.4999999999999999E-2</v>
      </c>
      <c r="G73" s="36" t="s">
        <v>11</v>
      </c>
      <c r="H73" s="35" t="s">
        <v>146</v>
      </c>
      <c r="I73" s="70">
        <v>45553</v>
      </c>
      <c r="J73" s="70">
        <v>45553</v>
      </c>
      <c r="K73" s="6"/>
      <c r="L73" s="6"/>
      <c r="M73" s="6"/>
      <c r="N73" s="6"/>
    </row>
    <row r="74" spans="1:14" x14ac:dyDescent="0.25">
      <c r="A74" s="1"/>
      <c r="B74" s="6"/>
      <c r="C74" s="71" t="s">
        <v>156</v>
      </c>
      <c r="D74" s="82">
        <v>28187</v>
      </c>
      <c r="E74" s="70">
        <v>44489</v>
      </c>
      <c r="F74" s="74">
        <v>1.2500000000000001E-2</v>
      </c>
      <c r="G74" s="36" t="s">
        <v>11</v>
      </c>
      <c r="H74" s="35" t="s">
        <v>146</v>
      </c>
      <c r="I74" s="70">
        <v>45917</v>
      </c>
      <c r="J74" s="70">
        <v>45917</v>
      </c>
      <c r="K74" s="6"/>
      <c r="L74" s="6"/>
      <c r="M74" s="6"/>
      <c r="N74" s="6"/>
    </row>
    <row r="75" spans="1:14" x14ac:dyDescent="0.25">
      <c r="A75" s="1"/>
      <c r="B75" s="6"/>
      <c r="C75" s="71" t="s">
        <v>158</v>
      </c>
      <c r="D75" s="82">
        <v>28600</v>
      </c>
      <c r="E75" s="70">
        <v>44673</v>
      </c>
      <c r="F75" s="74">
        <v>1.4999999999999999E-2</v>
      </c>
      <c r="G75" s="36" t="s">
        <v>11</v>
      </c>
      <c r="H75" s="35" t="s">
        <v>146</v>
      </c>
      <c r="I75" s="70">
        <v>46281</v>
      </c>
      <c r="J75" s="70">
        <v>46281</v>
      </c>
      <c r="K75" s="6"/>
      <c r="L75" s="6"/>
      <c r="M75" s="6"/>
      <c r="N75" s="6"/>
    </row>
    <row r="76" spans="1:14" x14ac:dyDescent="0.25">
      <c r="A76" s="1"/>
      <c r="B76" s="6"/>
      <c r="C76" s="71" t="s">
        <v>159</v>
      </c>
      <c r="D76" s="82">
        <v>24100</v>
      </c>
      <c r="E76" s="70">
        <v>44677</v>
      </c>
      <c r="F76" s="74">
        <v>0.01</v>
      </c>
      <c r="G76" s="36" t="s">
        <v>11</v>
      </c>
      <c r="H76" s="35" t="s">
        <v>146</v>
      </c>
      <c r="I76" s="70">
        <v>46645</v>
      </c>
      <c r="J76" s="70">
        <v>46645</v>
      </c>
      <c r="K76" s="6"/>
      <c r="L76" s="6"/>
      <c r="M76" s="6"/>
      <c r="N76" s="6"/>
    </row>
    <row r="77" spans="1:14" x14ac:dyDescent="0.25">
      <c r="A77" s="1"/>
      <c r="B77" s="6"/>
      <c r="C77" s="71" t="s">
        <v>160</v>
      </c>
      <c r="D77" s="82">
        <v>16300</v>
      </c>
      <c r="E77" s="70">
        <v>44678</v>
      </c>
      <c r="F77" s="74">
        <v>5.0000000000000001E-3</v>
      </c>
      <c r="G77" s="36" t="s">
        <v>11</v>
      </c>
      <c r="H77" s="35" t="s">
        <v>146</v>
      </c>
      <c r="I77" s="70">
        <v>47016</v>
      </c>
      <c r="J77" s="70">
        <v>47016</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105</v>
      </c>
      <c r="J80" s="28" t="s">
        <v>132</v>
      </c>
      <c r="K80" s="28" t="s">
        <v>104</v>
      </c>
      <c r="L80" s="6"/>
      <c r="M80" s="6"/>
      <c r="N80" s="6"/>
    </row>
    <row r="81" spans="1:14" x14ac:dyDescent="0.25">
      <c r="A81" s="1"/>
      <c r="B81" s="6"/>
      <c r="C81" s="72" t="s">
        <v>147</v>
      </c>
      <c r="D81" s="82">
        <v>4632.5</v>
      </c>
      <c r="E81" s="35" t="s">
        <v>89</v>
      </c>
      <c r="F81" s="70">
        <v>42465</v>
      </c>
      <c r="G81" s="74">
        <v>2.5000000000000001E-3</v>
      </c>
      <c r="H81" s="36" t="s">
        <v>11</v>
      </c>
      <c r="I81" s="35" t="s">
        <v>148</v>
      </c>
      <c r="J81" s="70">
        <v>45028</v>
      </c>
      <c r="K81" s="70">
        <v>45028</v>
      </c>
      <c r="L81" s="6"/>
      <c r="M81" s="6"/>
      <c r="N81" s="6"/>
    </row>
    <row r="82" spans="1:14" x14ac:dyDescent="0.25">
      <c r="A82" s="1"/>
      <c r="B82" s="6"/>
      <c r="C82" s="72" t="s">
        <v>152</v>
      </c>
      <c r="D82" s="82">
        <v>4768.5</v>
      </c>
      <c r="E82" s="35" t="s">
        <v>89</v>
      </c>
      <c r="F82" s="70">
        <v>42801</v>
      </c>
      <c r="G82" s="74">
        <v>3.7499999999999999E-3</v>
      </c>
      <c r="H82" s="36" t="s">
        <v>11</v>
      </c>
      <c r="I82" s="35" t="s">
        <v>148</v>
      </c>
      <c r="J82" s="70">
        <v>45365</v>
      </c>
      <c r="K82" s="70">
        <v>45365</v>
      </c>
      <c r="L82" s="6"/>
      <c r="M82" s="6"/>
      <c r="N82" s="6"/>
    </row>
    <row r="83" spans="1:14" x14ac:dyDescent="0.25">
      <c r="A83" s="1"/>
      <c r="B83" s="6"/>
      <c r="C83" s="72" t="s">
        <v>155</v>
      </c>
      <c r="D83" s="82">
        <v>5032</v>
      </c>
      <c r="E83" s="35" t="s">
        <v>89</v>
      </c>
      <c r="F83" s="70">
        <v>43179</v>
      </c>
      <c r="G83" s="74">
        <v>6.2500000000000003E-3</v>
      </c>
      <c r="H83" s="36" t="s">
        <v>11</v>
      </c>
      <c r="I83" s="35" t="s">
        <v>148</v>
      </c>
      <c r="J83" s="70">
        <v>45743</v>
      </c>
      <c r="K83" s="70">
        <v>45743</v>
      </c>
      <c r="L83" s="6"/>
      <c r="M83" s="6"/>
      <c r="N83" s="6"/>
    </row>
    <row r="84" spans="1:14" ht="15.75" customHeight="1" x14ac:dyDescent="0.25">
      <c r="A84" s="1"/>
      <c r="B84" s="6"/>
      <c r="C84" s="72" t="s">
        <v>157</v>
      </c>
      <c r="D84" s="82">
        <v>5124.25</v>
      </c>
      <c r="E84" s="35" t="s">
        <v>89</v>
      </c>
      <c r="F84" s="70">
        <v>43487</v>
      </c>
      <c r="G84" s="74">
        <v>6.2500000000000003E-3</v>
      </c>
      <c r="H84" s="36" t="s">
        <v>11</v>
      </c>
      <c r="I84" s="35" t="s">
        <v>148</v>
      </c>
      <c r="J84" s="70">
        <v>46051</v>
      </c>
      <c r="K84" s="70">
        <v>46051</v>
      </c>
      <c r="L84" s="6"/>
      <c r="M84" s="6"/>
      <c r="N84" s="6"/>
    </row>
    <row r="85" spans="1:14" ht="15.75" customHeight="1" x14ac:dyDescent="0.25">
      <c r="A85" s="1"/>
      <c r="B85" s="6"/>
      <c r="C85" s="72" t="s">
        <v>161</v>
      </c>
      <c r="D85" s="82">
        <v>5079</v>
      </c>
      <c r="E85" s="35" t="s">
        <v>89</v>
      </c>
      <c r="F85" s="70">
        <v>44455</v>
      </c>
      <c r="G85" s="74">
        <v>1E-4</v>
      </c>
      <c r="H85" s="36" t="s">
        <v>11</v>
      </c>
      <c r="I85" s="35" t="s">
        <v>148</v>
      </c>
      <c r="J85" s="70">
        <v>47023</v>
      </c>
      <c r="K85" s="70">
        <v>47023</v>
      </c>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8" t="s">
        <v>55</v>
      </c>
      <c r="E87" s="6"/>
      <c r="F87" s="6"/>
      <c r="G87" s="6"/>
      <c r="H87" s="10"/>
      <c r="I87" s="6"/>
      <c r="J87" s="6"/>
      <c r="K87" s="6"/>
      <c r="L87" s="6"/>
      <c r="M87" s="6"/>
      <c r="N87" s="6"/>
    </row>
    <row r="88" spans="1:14" x14ac:dyDescent="0.25">
      <c r="A88" s="1"/>
      <c r="B88" s="6"/>
      <c r="C88" s="12" t="s">
        <v>21</v>
      </c>
      <c r="D88" s="101">
        <v>20767.049999999988</v>
      </c>
      <c r="E88" s="6"/>
      <c r="F88" s="6"/>
      <c r="G88" s="6"/>
      <c r="H88" s="7"/>
      <c r="I88" s="6"/>
      <c r="J88" s="6"/>
      <c r="K88" s="6"/>
      <c r="L88" s="6"/>
      <c r="M88" s="6"/>
      <c r="N88" s="6"/>
    </row>
    <row r="89" spans="1:14" x14ac:dyDescent="0.25">
      <c r="A89" s="1"/>
      <c r="B89" s="6"/>
      <c r="C89" s="12" t="s">
        <v>22</v>
      </c>
      <c r="D89" s="102">
        <f>SUM(D71:D77)+SUM(D81:D85)+D88+D90</f>
        <v>216438.84319056</v>
      </c>
      <c r="E89" s="95"/>
      <c r="F89" s="7"/>
      <c r="G89" s="7"/>
      <c r="H89" s="6"/>
      <c r="I89" s="7"/>
      <c r="J89" s="6"/>
      <c r="K89" s="6"/>
      <c r="L89" s="6"/>
      <c r="M89" s="6"/>
      <c r="N89" s="6"/>
    </row>
    <row r="90" spans="1:14" x14ac:dyDescent="0.25">
      <c r="A90" s="1"/>
      <c r="B90" s="6"/>
      <c r="C90" s="12" t="s">
        <v>60</v>
      </c>
      <c r="D90" s="82">
        <v>1466.5431905599999</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7" t="s">
        <v>102</v>
      </c>
      <c r="D92" s="33">
        <v>2022</v>
      </c>
      <c r="E92" s="33">
        <v>2023</v>
      </c>
      <c r="F92" s="33">
        <v>2024</v>
      </c>
      <c r="G92" s="33">
        <v>2025</v>
      </c>
      <c r="H92" s="33">
        <v>2026</v>
      </c>
      <c r="I92" s="33" t="s">
        <v>163</v>
      </c>
      <c r="J92" s="33" t="s">
        <v>164</v>
      </c>
      <c r="K92" s="33" t="s">
        <v>165</v>
      </c>
      <c r="L92" s="33" t="s">
        <v>46</v>
      </c>
      <c r="M92" s="6"/>
      <c r="N92" s="6"/>
    </row>
    <row r="93" spans="1:14" x14ac:dyDescent="0.25">
      <c r="A93" s="1"/>
      <c r="B93" s="6"/>
      <c r="C93" s="12" t="s">
        <v>23</v>
      </c>
      <c r="D93" s="82">
        <v>20428.543190560002</v>
      </c>
      <c r="E93" s="82">
        <v>39715.949999999997</v>
      </c>
      <c r="F93" s="82">
        <v>34258.699999999997</v>
      </c>
      <c r="G93" s="82">
        <v>35470.699999999997</v>
      </c>
      <c r="H93" s="82">
        <v>37195.949999999997</v>
      </c>
      <c r="I93" s="82">
        <v>49369</v>
      </c>
      <c r="J93" s="82">
        <v>0</v>
      </c>
      <c r="K93" s="82">
        <v>0</v>
      </c>
      <c r="L93" s="29">
        <f>SUM(D93:K93)</f>
        <v>216438.84319056</v>
      </c>
      <c r="M93" s="6"/>
      <c r="N93" s="6"/>
    </row>
    <row r="94" spans="1:14" x14ac:dyDescent="0.25">
      <c r="A94" s="1"/>
      <c r="B94" s="6"/>
      <c r="C94" s="12" t="s">
        <v>82</v>
      </c>
      <c r="D94" s="34">
        <f>IF($L$93=0,,(D93/$L$93))</f>
        <v>9.4384828940219517E-2</v>
      </c>
      <c r="E94" s="34">
        <f t="shared" ref="E94:L94" si="5">IF($L$93=0,,(E93/$L$93))</f>
        <v>0.18349733076808558</v>
      </c>
      <c r="F94" s="34">
        <f t="shared" si="5"/>
        <v>0.15828351092154697</v>
      </c>
      <c r="G94" s="34">
        <f t="shared" si="5"/>
        <v>0.16388324515655633</v>
      </c>
      <c r="H94" s="34">
        <f t="shared" si="5"/>
        <v>0.17185431899232356</v>
      </c>
      <c r="I94" s="34">
        <f t="shared" si="5"/>
        <v>0.22809676522126798</v>
      </c>
      <c r="J94" s="34">
        <f t="shared" si="5"/>
        <v>0</v>
      </c>
      <c r="K94" s="34">
        <f t="shared" si="5"/>
        <v>0</v>
      </c>
      <c r="L94" s="42">
        <f t="shared" si="5"/>
        <v>1</v>
      </c>
      <c r="M94" s="6"/>
      <c r="N94" s="6"/>
    </row>
    <row r="95" spans="1:14" x14ac:dyDescent="0.25">
      <c r="A95" s="1"/>
      <c r="B95" s="6"/>
      <c r="C95" s="6"/>
      <c r="D95" s="6"/>
      <c r="E95" s="6"/>
      <c r="F95" s="6"/>
      <c r="G95" s="6"/>
      <c r="H95" s="6"/>
      <c r="I95" s="6"/>
      <c r="J95" s="6"/>
      <c r="K95" s="6"/>
      <c r="L95" s="6"/>
      <c r="M95" s="6"/>
      <c r="N95" s="6"/>
    </row>
    <row r="96" spans="1:14" x14ac:dyDescent="0.25">
      <c r="A96" s="1"/>
      <c r="B96" s="6"/>
      <c r="C96" s="27" t="s">
        <v>24</v>
      </c>
      <c r="D96" s="28" t="s">
        <v>55</v>
      </c>
      <c r="E96" s="28" t="s">
        <v>83</v>
      </c>
      <c r="F96" s="9"/>
      <c r="G96" s="9"/>
      <c r="H96" s="9"/>
      <c r="I96" s="9"/>
      <c r="J96" s="9"/>
      <c r="K96" s="9"/>
      <c r="L96" s="9"/>
      <c r="M96" s="9"/>
      <c r="N96" s="6"/>
    </row>
    <row r="97" spans="1:14" x14ac:dyDescent="0.25">
      <c r="A97" s="1"/>
      <c r="B97" s="6"/>
      <c r="C97" s="12" t="s">
        <v>11</v>
      </c>
      <c r="D97" s="103">
        <v>204488.84319056</v>
      </c>
      <c r="E97" s="34">
        <f>IF($D$99=0,,(D97/$D$99))</f>
        <v>0.94478809892049354</v>
      </c>
      <c r="F97" s="6"/>
      <c r="G97" s="6"/>
      <c r="H97" s="6"/>
      <c r="I97" s="6"/>
      <c r="J97" s="6"/>
      <c r="K97" s="6"/>
      <c r="L97" s="6"/>
      <c r="M97" s="6"/>
      <c r="N97" s="6"/>
    </row>
    <row r="98" spans="1:14" x14ac:dyDescent="0.25">
      <c r="A98" s="1"/>
      <c r="B98" s="6"/>
      <c r="C98" s="12" t="s">
        <v>37</v>
      </c>
      <c r="D98" s="82">
        <v>11950</v>
      </c>
      <c r="E98" s="34">
        <f>IF($D$99=0,,(D98/$D$99))</f>
        <v>5.5211901079506416E-2</v>
      </c>
      <c r="F98" s="6"/>
      <c r="G98" s="6"/>
      <c r="H98" s="6"/>
      <c r="I98" s="6"/>
      <c r="J98" s="7"/>
      <c r="K98" s="6"/>
      <c r="L98" s="6"/>
      <c r="M98" s="6"/>
      <c r="N98" s="6"/>
    </row>
    <row r="99" spans="1:14" x14ac:dyDescent="0.25">
      <c r="A99" s="1"/>
      <c r="B99" s="6"/>
      <c r="C99" s="21" t="s">
        <v>46</v>
      </c>
      <c r="D99" s="94">
        <f>SUM(D97:D98)</f>
        <v>216438.84319056</v>
      </c>
      <c r="E99" s="42">
        <f>IF($D$99=0,,(D99/$D$99))</f>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39" t="s">
        <v>96</v>
      </c>
      <c r="D101" s="2"/>
      <c r="E101" s="2"/>
      <c r="F101" s="2"/>
      <c r="G101" s="2"/>
      <c r="H101" s="2"/>
      <c r="I101" s="2"/>
      <c r="J101" s="2"/>
      <c r="K101" s="2"/>
      <c r="L101" s="2"/>
      <c r="M101" s="2"/>
      <c r="N101" s="6"/>
    </row>
    <row r="102" spans="1:14" x14ac:dyDescent="0.25">
      <c r="A102" s="1"/>
      <c r="B102" s="6"/>
      <c r="C102" s="6"/>
      <c r="D102" s="45"/>
      <c r="E102" s="6"/>
      <c r="F102" s="6"/>
      <c r="G102" s="6"/>
      <c r="H102" s="6"/>
      <c r="I102" s="6"/>
      <c r="J102" s="6"/>
      <c r="K102" s="6"/>
      <c r="L102" s="6"/>
      <c r="M102" s="6"/>
      <c r="N102" s="6"/>
    </row>
    <row r="103" spans="1:14" ht="30" x14ac:dyDescent="0.25">
      <c r="B103" s="6"/>
      <c r="C103" s="61" t="s">
        <v>92</v>
      </c>
      <c r="D103" s="62" t="s">
        <v>86</v>
      </c>
      <c r="E103" s="28" t="s">
        <v>87</v>
      </c>
      <c r="F103" s="6"/>
      <c r="G103" s="6"/>
      <c r="H103" s="6"/>
      <c r="I103" s="6"/>
      <c r="J103" s="6"/>
      <c r="K103" s="6"/>
      <c r="L103" s="6"/>
      <c r="M103" s="6"/>
      <c r="N103" s="6"/>
    </row>
    <row r="104" spans="1:14" x14ac:dyDescent="0.25">
      <c r="B104" s="6"/>
      <c r="C104" s="48" t="s">
        <v>88</v>
      </c>
      <c r="D104" s="97">
        <f>+D20</f>
        <v>281406.79954926</v>
      </c>
      <c r="E104" s="104">
        <v>186725.54319055998</v>
      </c>
      <c r="F104" s="6"/>
      <c r="G104" s="6"/>
      <c r="H104" s="6"/>
      <c r="I104" s="6"/>
      <c r="J104" s="6"/>
      <c r="K104" s="6"/>
      <c r="L104" s="6"/>
      <c r="M104" s="6"/>
      <c r="N104" s="6"/>
    </row>
    <row r="105" spans="1:14" x14ac:dyDescent="0.25">
      <c r="B105" s="6"/>
      <c r="C105" s="48" t="s">
        <v>89</v>
      </c>
      <c r="D105" s="97"/>
      <c r="E105" s="104">
        <v>24636.25</v>
      </c>
      <c r="F105" s="6"/>
      <c r="G105" s="6"/>
      <c r="H105" s="6"/>
      <c r="I105" s="6"/>
      <c r="J105" s="6"/>
      <c r="K105" s="6"/>
      <c r="L105" s="6"/>
      <c r="M105" s="6"/>
      <c r="N105" s="6"/>
    </row>
    <row r="106" spans="1:14" x14ac:dyDescent="0.25">
      <c r="B106" s="6"/>
      <c r="C106" s="48" t="s">
        <v>90</v>
      </c>
      <c r="D106" s="98"/>
      <c r="E106" s="104"/>
      <c r="F106" s="6"/>
      <c r="G106" s="6"/>
      <c r="H106" s="6"/>
      <c r="I106" s="6"/>
      <c r="J106" s="6"/>
      <c r="K106" s="6"/>
      <c r="L106" s="6"/>
      <c r="M106" s="6"/>
      <c r="N106" s="6"/>
    </row>
    <row r="107" spans="1:14" x14ac:dyDescent="0.25">
      <c r="B107" s="6"/>
      <c r="C107" s="47" t="s">
        <v>28</v>
      </c>
      <c r="D107" s="86"/>
      <c r="E107" s="105">
        <v>5077.05</v>
      </c>
      <c r="F107" s="6"/>
      <c r="G107" s="6"/>
      <c r="H107" s="6"/>
      <c r="I107" s="6"/>
      <c r="J107" s="6"/>
      <c r="K107" s="6"/>
      <c r="L107" s="6"/>
      <c r="M107" s="6"/>
      <c r="N107" s="6"/>
    </row>
    <row r="108" spans="1:14" x14ac:dyDescent="0.25">
      <c r="B108" s="6"/>
      <c r="C108" s="78" t="s">
        <v>46</v>
      </c>
      <c r="D108" s="79">
        <f>SUM(D104:D107)</f>
        <v>281406.79954926</v>
      </c>
      <c r="E108" s="80">
        <f>SUM(E104:E107)</f>
        <v>216438.84319055997</v>
      </c>
      <c r="F108" s="6"/>
      <c r="G108" s="6"/>
      <c r="H108" s="7"/>
      <c r="I108" s="6"/>
      <c r="J108" s="6"/>
      <c r="K108" s="6"/>
      <c r="L108" s="6"/>
      <c r="M108" s="6"/>
      <c r="N108" s="6"/>
    </row>
    <row r="109" spans="1:14" x14ac:dyDescent="0.25">
      <c r="B109" s="6"/>
      <c r="C109" s="6"/>
      <c r="D109" s="45"/>
      <c r="E109" s="6"/>
      <c r="F109" s="6"/>
      <c r="G109" s="6"/>
      <c r="H109" s="6"/>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ht="30" x14ac:dyDescent="0.25">
      <c r="B120" s="6"/>
      <c r="C120" s="61" t="s">
        <v>93</v>
      </c>
      <c r="D120" s="62" t="s">
        <v>86</v>
      </c>
      <c r="E120" s="28" t="s">
        <v>87</v>
      </c>
      <c r="F120" s="6"/>
      <c r="G120" s="6"/>
      <c r="H120" s="6"/>
      <c r="I120" s="6"/>
      <c r="J120" s="6"/>
      <c r="K120" s="6"/>
      <c r="L120" s="6"/>
      <c r="M120" s="6"/>
      <c r="N120" s="6"/>
    </row>
    <row r="121" spans="2:14" x14ac:dyDescent="0.25">
      <c r="B121" s="6"/>
      <c r="C121" s="48" t="s">
        <v>37</v>
      </c>
      <c r="D121" s="97">
        <f>+D34</f>
        <v>131063.6068443</v>
      </c>
      <c r="E121" s="104">
        <f>+D98</f>
        <v>11950</v>
      </c>
      <c r="F121" s="6"/>
      <c r="G121" s="6"/>
      <c r="H121" s="6"/>
      <c r="I121" s="6"/>
      <c r="J121" s="6"/>
      <c r="K121" s="6"/>
      <c r="L121" s="6"/>
      <c r="M121" s="6"/>
      <c r="N121" s="6"/>
    </row>
    <row r="122" spans="2:14" x14ac:dyDescent="0.25">
      <c r="B122" s="6"/>
      <c r="C122" s="48" t="s">
        <v>11</v>
      </c>
      <c r="D122" s="97">
        <f>+D35+D18</f>
        <v>150343.19270495995</v>
      </c>
      <c r="E122" s="104">
        <f>+D97</f>
        <v>204488.84319056</v>
      </c>
      <c r="F122" s="6"/>
      <c r="G122" s="6"/>
      <c r="H122" s="6"/>
      <c r="I122" s="6"/>
      <c r="J122" s="6"/>
      <c r="K122" s="6"/>
      <c r="L122" s="6"/>
      <c r="M122" s="6"/>
      <c r="N122" s="6"/>
    </row>
    <row r="123" spans="2:14" x14ac:dyDescent="0.25">
      <c r="B123" s="6"/>
      <c r="C123" s="49" t="s">
        <v>91</v>
      </c>
      <c r="D123" s="86"/>
      <c r="E123" s="87"/>
      <c r="F123" s="6"/>
      <c r="G123" s="6"/>
      <c r="H123" s="6"/>
      <c r="I123" s="6"/>
      <c r="J123" s="6"/>
      <c r="K123" s="6"/>
      <c r="L123" s="6"/>
      <c r="M123" s="6"/>
      <c r="N123" s="6"/>
    </row>
    <row r="124" spans="2:14" x14ac:dyDescent="0.25">
      <c r="B124" s="6"/>
      <c r="C124" s="81" t="s">
        <v>46</v>
      </c>
      <c r="D124" s="88">
        <f>SUM(D121:D123)</f>
        <v>281406.79954925994</v>
      </c>
      <c r="E124" s="89">
        <f>SUM(E121:E123)</f>
        <v>216438.84319056</v>
      </c>
      <c r="F124" s="6"/>
      <c r="G124" s="6"/>
      <c r="H124" s="6"/>
      <c r="I124" s="6"/>
      <c r="J124" s="6"/>
      <c r="K124" s="6"/>
      <c r="L124" s="6"/>
      <c r="M124" s="6"/>
      <c r="N124" s="6"/>
    </row>
    <row r="125" spans="2:14" x14ac:dyDescent="0.25">
      <c r="B125" s="6"/>
      <c r="C125" s="69"/>
      <c r="D125" s="69"/>
      <c r="E125" s="69"/>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
      <c r="D127" s="45"/>
      <c r="E127" s="6"/>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headerFooter>
    <oddFooter>&amp;C&amp;1#&amp;"Calibri"&amp;8&amp;K000000Informationsklass: K4 Strikt konfidentiell</oddFooter>
  </headerFooter>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108</v>
      </c>
      <c r="B6" s="52"/>
    </row>
    <row r="7" spans="1:11" x14ac:dyDescent="0.25">
      <c r="A7" s="53" t="s">
        <v>109</v>
      </c>
      <c r="B7" s="53" t="s">
        <v>110</v>
      </c>
    </row>
    <row r="8" spans="1:11" ht="31.7" x14ac:dyDescent="0.25">
      <c r="A8" s="54" t="s">
        <v>29</v>
      </c>
      <c r="B8" s="65" t="s">
        <v>111</v>
      </c>
    </row>
    <row r="9" spans="1:11" ht="31.7" x14ac:dyDescent="0.25">
      <c r="A9" s="54" t="s">
        <v>24</v>
      </c>
      <c r="B9" s="65" t="s">
        <v>112</v>
      </c>
      <c r="J9" s="54"/>
      <c r="K9" s="55"/>
    </row>
    <row r="10" spans="1:11" ht="47.25" x14ac:dyDescent="0.25">
      <c r="A10" s="54" t="s">
        <v>100</v>
      </c>
      <c r="B10" s="55" t="s">
        <v>113</v>
      </c>
      <c r="J10" s="54"/>
      <c r="K10" s="55"/>
    </row>
    <row r="11" spans="1:11" x14ac:dyDescent="0.25">
      <c r="A11" s="64"/>
      <c r="B11" s="63"/>
    </row>
    <row r="12" spans="1:11" ht="31.7" x14ac:dyDescent="0.25">
      <c r="A12" s="54" t="s">
        <v>99</v>
      </c>
      <c r="B12" s="55" t="s">
        <v>114</v>
      </c>
    </row>
    <row r="13" spans="1:11" ht="15.75" x14ac:dyDescent="0.25">
      <c r="A13" s="54" t="s">
        <v>115</v>
      </c>
      <c r="B13" s="55" t="s">
        <v>116</v>
      </c>
    </row>
    <row r="14" spans="1:11" ht="15.75" x14ac:dyDescent="0.25">
      <c r="A14" s="66" t="s">
        <v>102</v>
      </c>
      <c r="B14" s="65" t="s">
        <v>117</v>
      </c>
    </row>
    <row r="15" spans="1:11" ht="31.7" x14ac:dyDescent="0.25">
      <c r="A15" s="66" t="s">
        <v>118</v>
      </c>
      <c r="B15" s="65" t="s">
        <v>119</v>
      </c>
    </row>
    <row r="16" spans="1:11" ht="78.75" x14ac:dyDescent="0.25">
      <c r="A16" s="54" t="s">
        <v>0</v>
      </c>
      <c r="B16" s="65" t="s">
        <v>120</v>
      </c>
    </row>
    <row r="17" spans="1:5" ht="15.75" x14ac:dyDescent="0.25">
      <c r="A17" s="54" t="s">
        <v>121</v>
      </c>
      <c r="B17" s="55" t="s">
        <v>122</v>
      </c>
    </row>
    <row r="18" spans="1:5" ht="47.25" x14ac:dyDescent="0.25">
      <c r="A18" s="54" t="s">
        <v>106</v>
      </c>
      <c r="B18" s="55" t="s">
        <v>123</v>
      </c>
    </row>
    <row r="19" spans="1:5" ht="15.75" x14ac:dyDescent="0.25">
      <c r="A19" s="54" t="s">
        <v>97</v>
      </c>
      <c r="B19" s="56" t="s">
        <v>124</v>
      </c>
    </row>
    <row r="20" spans="1:5" ht="31.7" x14ac:dyDescent="0.25">
      <c r="A20" s="54" t="s">
        <v>125</v>
      </c>
      <c r="B20" s="55" t="s">
        <v>126</v>
      </c>
      <c r="E20" s="60"/>
    </row>
    <row r="21" spans="1:5" ht="15.75" x14ac:dyDescent="0.25">
      <c r="A21" s="54" t="s">
        <v>127</v>
      </c>
      <c r="B21" s="55" t="s">
        <v>128</v>
      </c>
    </row>
    <row r="22" spans="1:5" x14ac:dyDescent="0.25">
      <c r="A22" s="67"/>
      <c r="B22" s="68"/>
    </row>
    <row r="23" spans="1:5" ht="18" x14ac:dyDescent="0.25">
      <c r="A23" s="57" t="s">
        <v>129</v>
      </c>
      <c r="B23" s="63"/>
    </row>
    <row r="24" spans="1:5" x14ac:dyDescent="0.25">
      <c r="A24" s="53" t="s">
        <v>109</v>
      </c>
      <c r="B24" s="53" t="s">
        <v>110</v>
      </c>
    </row>
    <row r="25" spans="1:5" ht="15.75" x14ac:dyDescent="0.25">
      <c r="A25" s="66" t="s">
        <v>55</v>
      </c>
      <c r="B25" s="65" t="s">
        <v>130</v>
      </c>
    </row>
    <row r="26" spans="1:5" ht="15.75" x14ac:dyDescent="0.25">
      <c r="A26" s="66" t="s">
        <v>104</v>
      </c>
      <c r="B26" s="65" t="s">
        <v>131</v>
      </c>
    </row>
    <row r="27" spans="1:5" ht="31.5" x14ac:dyDescent="0.25">
      <c r="A27" s="66" t="s">
        <v>132</v>
      </c>
      <c r="B27" s="65" t="s">
        <v>133</v>
      </c>
    </row>
    <row r="28" spans="1:5" ht="31.5" x14ac:dyDescent="0.25">
      <c r="A28" s="66" t="s">
        <v>24</v>
      </c>
      <c r="B28" s="65" t="s">
        <v>134</v>
      </c>
    </row>
    <row r="29" spans="1:5" ht="15.75" x14ac:dyDescent="0.25">
      <c r="A29" s="66" t="s">
        <v>105</v>
      </c>
      <c r="B29" s="65" t="s">
        <v>135</v>
      </c>
    </row>
    <row r="30" spans="1:5" ht="31.5" x14ac:dyDescent="0.25">
      <c r="A30" s="66" t="s">
        <v>102</v>
      </c>
      <c r="B30" s="65" t="s">
        <v>136</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headerFooter>
    <oddFooter>&amp;C&amp;1#&amp;"Calibri"&amp;8&amp;K000000Informationsklass: K4 Strikt konfidentiell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2022-06-15T07:31:58Z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MSIP_Label_7f603c32-17a1-424d-8097-996ad5cf32b2_Enabled">
    <vt:lpwstr>true</vt:lpwstr>
  </property>
  <property fmtid="{D5CDD505-2E9C-101B-9397-08002B2CF9AE}" pid="4" name="MSIP_Label_7f603c32-17a1-424d-8097-996ad5cf32b2_SetDate">
    <vt:lpwstr>2022-06-15T07:31:58Z</vt:lpwstr>
  </property>
  <property fmtid="{D5CDD505-2E9C-101B-9397-08002B2CF9AE}" pid="5" name="MSIP_Label_7f603c32-17a1-424d-8097-996ad5cf32b2_Method">
    <vt:lpwstr>Privileged</vt:lpwstr>
  </property>
  <property fmtid="{D5CDD505-2E9C-101B-9397-08002B2CF9AE}" pid="6" name="MSIP_Label_7f603c32-17a1-424d-8097-996ad5cf32b2_Name">
    <vt:lpwstr>Strikt konfidentiell</vt:lpwstr>
  </property>
  <property fmtid="{D5CDD505-2E9C-101B-9397-08002B2CF9AE}" pid="7" name="MSIP_Label_7f603c32-17a1-424d-8097-996ad5cf32b2_SiteId">
    <vt:lpwstr>1e4e7cc6-7b26-46be-915e-cd1c8633e92f</vt:lpwstr>
  </property>
  <property fmtid="{D5CDD505-2E9C-101B-9397-08002B2CF9AE}" pid="8" name="MSIP_Label_7f603c32-17a1-424d-8097-996ad5cf32b2_ActionId">
    <vt:lpwstr>c22871b0-b102-4f5a-b44f-b7f2e17b48fe</vt:lpwstr>
  </property>
  <property fmtid="{D5CDD505-2E9C-101B-9397-08002B2CF9AE}" pid="9" name="MSIP_Label_7f603c32-17a1-424d-8097-996ad5cf32b2_ContentBits">
    <vt:lpwstr>2</vt:lpwstr>
  </property>
</Properties>
</file>