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1\04 April\"/>
    </mc:Choice>
  </mc:AlternateContent>
  <xr:revisionPtr revIDLastSave="0" documentId="13_ncr:1_{D5F7530F-F0BA-41C8-9A99-5FD02B95EB0B}" xr6:coauthVersionLast="45" xr6:coauthVersionMax="45" xr10:uidLastSave="{00000000-0000-0000-0000-000000000000}"/>
  <bookViews>
    <workbookView xWindow="-120" yWindow="-120" windowWidth="29040" windowHeight="15840" xr2:uid="{00000000-000D-0000-FFFF-FFFF00000000}"/>
  </bookViews>
  <sheets>
    <sheet name="Template" sheetId="6" r:id="rId1"/>
    <sheet name="Glossary" sheetId="7" r:id="rId2"/>
  </sheets>
  <definedNames>
    <definedName name="_xlnm.Print_Area" localSheetId="1">Glossary!#REF!</definedName>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0" i="6" l="1"/>
  <c r="K36" i="6" l="1"/>
  <c r="I53" i="6" l="1"/>
  <c r="L35" i="6" l="1"/>
  <c r="D30" i="6" l="1"/>
  <c r="M41" i="6" l="1"/>
  <c r="K31" i="6" l="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<sst xmlns="http://schemas.openxmlformats.org/spreadsheetml/2006/main" count="265" uniqueCount="169">
  <si>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</si>
  <si>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</si>
  <si>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</si>
  <si>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</si>
  <si>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</si>
  <si>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</si>
  <si>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</si>
  <si>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</si>
  <si>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</si>
  <si>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</si>
  <si>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</si>
  <si>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</si>
  <si>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</si>
  <si>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</si>
  <si>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</si>
  <si>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</si>
  <si>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</si>
  <si>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</si>
  <si>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</si>
  <si>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</si>
  <si>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</si>
  <si>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</si>
  <si>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</si>
  <si>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</si>
  <si>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</si>
  <si>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</si>
  <si>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</si>
  <si>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</si>
  <si>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</si>
  <si>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</si>
  <si>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</si>
  <si>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</si>
  <si>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</si>
  <si>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</si>
  <si>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</si>
  <si>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</si>
  <si>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</si>
  <si>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</si>
  <si>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</si>
  <si>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</si>
  <si>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</si>
  <si>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</si>
  <si>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</si>
  <si>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</si>
  <si>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</si>
  <si>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</si>
  <si>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</si>
  <si>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</si>
  <si>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</si>
  <si>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</si>
  <si>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</si>
  <si>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</si>
  <si>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</si>
  <si>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</si>
  <si>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</si>
  <si>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</si>
  <si>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</si>
  <si>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</si>
  <si>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</si>
  <si>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</si>
  <si>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</si>
  <si>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</si>
  <si>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</si>
  <si>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</si>
  <si>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</si>
  <si>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</si>
  <si>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</si>
  <si>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</si>
  <si>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</si>
  <si>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</si>
  <si>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</si>
  <si>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</si>
  <si>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</si>
  <si>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</si>
  <si>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</si>
  <si>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</si>
  <si>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</si>
  <si>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</si>
  <si>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</si>
  <si>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</si>
  <si>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</si>
  <si>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</si>
  <si>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</si>
  <si>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</si>
  <si>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</si>
  <si>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</si>
  <si>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</si>
  <si>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</si>
  <si>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</si>
  <si>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</si>
  <si>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</si>
  <si>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</si>
  <si>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</si>
  <si>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</si>
  <si>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</si>
  <si>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</si>
  <si>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</si>
  <si>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</si>
  <si>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</si>
  <si>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</si>
  <si>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</si>
  <si>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</si>
  <si>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</si>
  <si>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</si>
  <si>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</si>
  <si>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</si>
  <si>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</si>
  <si>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</si>
  <si>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</si>
  <si>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</si>
  <si>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</si>
  <si>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</si>
  <si>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</si>
  <si>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</si>
  <si>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</si>
  <si>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</si>
  <si>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</si>
  <si>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</si>
  <si>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</si>
  <si>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</si>
  <si>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</si>
  <si>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</si>
  <si>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</si>
  <si>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</si>
  <si>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</si>
  <si>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</si>
  <si>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</si>
  <si>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</si>
  <si>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</si>
  <si>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</si>
  <si>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</si>
  <si>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</si>
  <si>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</si>
  <si>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</si>
  <si>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</si>
  <si>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</si>
  <si>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</si>
  <si>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</si>
  <si>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</si>
  <si>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</si>
  <si>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</si>
  <si>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</si>
  <si>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</si>
  <si>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</si>
  <si>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</si>
  <si>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</si>
  <si>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SE0006543328</t>
  </si>
  <si>
    <t>SE0007278429</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</si>
  <si>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</si>
  <si>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</si>
  <si>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</si>
  <si>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</si>
  <si>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</si>
  <si>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</si>
  <si>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</si>
  <si>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</si>
  <si>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</si>
  <si>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</si>
  <si>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</si>
  <si>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</si>
  <si>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</si>
  <si>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</si>
  <si>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</si>
  <si>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2026-2030</t>
  </si>
  <si>
    <t>2031-2035</t>
  </si>
  <si>
    <t>2036-</t>
  </si>
  <si>
    <t>2029-</t>
  </si>
  <si>
    <t>30/04/2021</t>
  </si>
  <si>
    <t>SE0015503446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</si>
</sst>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7" t="s">
        <v>167</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152</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7">
        <v>254039.54623898002</v>
      </c>
      <c r="E17" s="6"/>
      <c r="F17" s="7"/>
      <c r="G17" s="6"/>
      <c r="H17" s="6"/>
      <c r="I17" s="12" t="s">
        <v>42</v>
      </c>
      <c r="J17" s="12"/>
      <c r="K17" s="87">
        <v>421819</v>
      </c>
      <c r="L17" s="6"/>
      <c r="M17" s="6"/>
      <c r="N17" s="6"/>
    </row>
    <row r="18" spans="1:14" x14ac:dyDescent="0.25">
      <c r="A18" s="1"/>
      <c r="B18" s="6"/>
      <c r="C18" s="12" t="s">
        <v>61</v>
      </c>
      <c r="D18" s="87">
        <v>10490</v>
      </c>
      <c r="E18" s="6"/>
      <c r="F18" s="7"/>
      <c r="G18" s="6"/>
      <c r="H18" s="6"/>
      <c r="I18" s="12" t="s">
        <v>43</v>
      </c>
      <c r="J18" s="12"/>
      <c r="K18" s="87">
        <v>186487</v>
      </c>
      <c r="L18" s="6"/>
      <c r="M18" s="6"/>
      <c r="N18" s="6"/>
    </row>
    <row r="19" spans="1:14" x14ac:dyDescent="0.25">
      <c r="A19" s="1"/>
      <c r="B19" s="6"/>
      <c r="C19" s="12" t="s">
        <v>28</v>
      </c>
      <c r="D19" s="87"/>
      <c r="E19" s="6"/>
      <c r="F19" s="6"/>
      <c r="G19" s="6"/>
      <c r="H19" s="6"/>
      <c r="I19" s="12" t="s">
        <v>48</v>
      </c>
      <c r="J19" s="12"/>
      <c r="K19" s="87">
        <v>185712</v>
      </c>
      <c r="L19" s="6"/>
      <c r="M19" s="6"/>
      <c r="N19" s="6"/>
    </row>
    <row r="20" spans="1:14" x14ac:dyDescent="0.25">
      <c r="A20" s="1"/>
      <c r="B20" s="6"/>
      <c r="C20" s="21" t="s">
        <v>23</v>
      </c>
      <c r="D20" s="96">
        <f>SUM(D17:D19)</f>
        <v>264529.54623898002</v>
      </c>
      <c r="E20" s="6"/>
      <c r="F20" s="6"/>
      <c r="G20" s="6"/>
      <c r="H20" s="6"/>
      <c r="I20" s="12" t="s">
        <v>44</v>
      </c>
      <c r="J20" s="12"/>
      <c r="K20" s="87">
        <v>602247.75612046896</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7">
        <v>188652.17056967004</v>
      </c>
      <c r="E23" s="34">
        <f>IF($D$30=0,,(D23/$D$30))</f>
        <v>0.74260946125372629</v>
      </c>
      <c r="F23" s="87">
        <v>579224.63653956959</v>
      </c>
      <c r="G23" s="6"/>
      <c r="H23" s="6"/>
      <c r="I23" s="72" t="s">
        <v>65</v>
      </c>
      <c r="J23" s="72"/>
      <c r="K23" s="101">
        <v>34266.146069339949</v>
      </c>
      <c r="L23" s="34">
        <f>IF($K$31=0,,(K23/$K$31))</f>
        <v>0.13488508610822789</v>
      </c>
      <c r="M23" s="6"/>
      <c r="N23" s="6"/>
    </row>
    <row r="24" spans="1:14" x14ac:dyDescent="0.25">
      <c r="A24" s="1"/>
      <c r="B24" s="6"/>
      <c r="C24" s="26" t="s">
        <v>31</v>
      </c>
      <c r="D24" s="87">
        <v>65387.37566931</v>
      </c>
      <c r="E24" s="34">
        <f t="shared" ref="E24:E30" si="0">IF($D$30=0,,(D24/$D$30))</f>
        <v>0.25739053874627377</v>
      </c>
      <c r="F24" s="87">
        <v>682390.87</v>
      </c>
      <c r="G24" s="6"/>
      <c r="H24" s="6"/>
      <c r="I24" s="72" t="s">
        <v>63</v>
      </c>
      <c r="J24" s="72"/>
      <c r="K24" s="101">
        <v>23506.388858659971</v>
      </c>
      <c r="L24" s="34">
        <f t="shared" ref="L24:L31" si="1">IF($K$31=0,,(K24/$K$31))</f>
        <v>9.2530431606687932E-2</v>
      </c>
      <c r="M24" s="6"/>
      <c r="N24" s="6"/>
    </row>
    <row r="25" spans="1:14" x14ac:dyDescent="0.25">
      <c r="A25" s="1"/>
      <c r="B25" s="6"/>
      <c r="C25" s="26" t="s">
        <v>32</v>
      </c>
      <c r="D25" s="87" t="s">
        <v>157</v>
      </c>
      <c r="E25" s="34">
        <v>0</v>
      </c>
      <c r="F25" s="73"/>
      <c r="G25" s="6"/>
      <c r="H25" s="6"/>
      <c r="I25" s="72" t="s">
        <v>64</v>
      </c>
      <c r="J25" s="72"/>
      <c r="K25" s="101">
        <v>9905.9188202300047</v>
      </c>
      <c r="L25" s="34">
        <f t="shared" si="1"/>
        <v>3.8993609329278651E-2</v>
      </c>
      <c r="M25" s="6"/>
      <c r="N25" s="6"/>
    </row>
    <row r="26" spans="1:14" x14ac:dyDescent="0.25">
      <c r="A26" s="1"/>
      <c r="B26" s="6"/>
      <c r="C26" s="26" t="s">
        <v>62</v>
      </c>
      <c r="D26" s="87"/>
      <c r="E26" s="34">
        <f t="shared" si="0"/>
        <v>0</v>
      </c>
      <c r="F26" s="73"/>
      <c r="G26" s="6"/>
      <c r="H26" s="6"/>
      <c r="I26" s="72" t="s">
        <v>56</v>
      </c>
      <c r="J26" s="72"/>
      <c r="K26" s="101">
        <v>29305.253552510025</v>
      </c>
      <c r="L26" s="34">
        <f t="shared" si="1"/>
        <v>0.11535705360196952</v>
      </c>
      <c r="M26" s="6"/>
      <c r="N26" s="6"/>
    </row>
    <row r="27" spans="1:14" x14ac:dyDescent="0.25">
      <c r="A27" s="1"/>
      <c r="B27" s="6"/>
      <c r="C27" s="26" t="s">
        <v>33</v>
      </c>
      <c r="D27" s="87"/>
      <c r="E27" s="34">
        <f t="shared" si="0"/>
        <v>0</v>
      </c>
      <c r="F27" s="73"/>
      <c r="G27" s="6"/>
      <c r="H27" s="6"/>
      <c r="I27" s="72" t="s">
        <v>57</v>
      </c>
      <c r="J27" s="72"/>
      <c r="K27" s="101">
        <v>60669.317747180103</v>
      </c>
      <c r="L27" s="34">
        <f t="shared" si="1"/>
        <v>0.23881839912478545</v>
      </c>
      <c r="M27" s="6"/>
      <c r="N27" s="6"/>
    </row>
    <row r="28" spans="1:14" x14ac:dyDescent="0.25">
      <c r="A28" s="1"/>
      <c r="B28" s="6"/>
      <c r="C28" s="26" t="s">
        <v>34</v>
      </c>
      <c r="D28" s="87"/>
      <c r="E28" s="34">
        <f t="shared" si="0"/>
        <v>0</v>
      </c>
      <c r="F28" s="73"/>
      <c r="G28" s="6"/>
      <c r="H28" s="6"/>
      <c r="I28" s="72" t="s">
        <v>58</v>
      </c>
      <c r="J28" s="72"/>
      <c r="K28" s="101">
        <v>38110.910889379993</v>
      </c>
      <c r="L28" s="34">
        <f t="shared" si="1"/>
        <v>0.15001959912780002</v>
      </c>
      <c r="M28" s="6"/>
      <c r="N28" s="6"/>
    </row>
    <row r="29" spans="1:14" x14ac:dyDescent="0.25">
      <c r="A29" s="1"/>
      <c r="B29" s="6"/>
      <c r="C29" s="26" t="s">
        <v>35</v>
      </c>
      <c r="D29" s="87"/>
      <c r="E29" s="34">
        <f t="shared" si="0"/>
        <v>0</v>
      </c>
      <c r="F29" s="73"/>
      <c r="G29" s="6"/>
      <c r="H29" s="6"/>
      <c r="I29" s="72" t="s">
        <v>59</v>
      </c>
      <c r="J29" s="72"/>
      <c r="K29" s="101">
        <v>58275.610301679895</v>
      </c>
      <c r="L29" s="34">
        <f t="shared" si="1"/>
        <v>0.22939582110125048</v>
      </c>
      <c r="M29" s="6"/>
      <c r="N29" s="6"/>
    </row>
    <row r="30" spans="1:14" x14ac:dyDescent="0.25">
      <c r="A30" s="1"/>
      <c r="B30" s="6"/>
      <c r="C30" s="25" t="s">
        <v>46</v>
      </c>
      <c r="D30" s="96">
        <f>SUM(D23:D29)</f>
        <v>254039.54623898002</v>
      </c>
      <c r="E30" s="42">
        <f t="shared" si="0"/>
        <v>1</v>
      </c>
      <c r="F30" s="6"/>
      <c r="G30" s="6"/>
      <c r="H30" s="6"/>
      <c r="I30" s="30" t="s">
        <v>40</v>
      </c>
      <c r="J30" s="30"/>
      <c r="K30" s="101">
        <v>0</v>
      </c>
      <c r="L30" s="34">
        <f t="shared" si="1"/>
        <v>0</v>
      </c>
      <c r="M30" s="6"/>
      <c r="N30" s="6"/>
    </row>
    <row r="31" spans="1:14" x14ac:dyDescent="0.25">
      <c r="A31" s="1"/>
      <c r="B31" s="6"/>
      <c r="C31" s="6"/>
      <c r="D31" s="6"/>
      <c r="E31" s="6"/>
      <c r="F31" s="6"/>
      <c r="G31" s="6"/>
      <c r="H31" s="6"/>
      <c r="I31" s="31" t="s">
        <v>46</v>
      </c>
      <c r="J31" s="32"/>
      <c r="K31" s="90">
        <f>SUM(K23:K30)</f>
        <v>254039.54623897996</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7">
        <v>117660.42619814</v>
      </c>
      <c r="E34" s="34">
        <f>IF($D$36=0,,(D34/$D$36))</f>
        <v>0.46315791356143626</v>
      </c>
      <c r="F34" s="6"/>
      <c r="G34" s="6"/>
      <c r="H34" s="6"/>
      <c r="I34" s="12" t="s">
        <v>38</v>
      </c>
      <c r="J34" s="12"/>
      <c r="K34" s="87">
        <v>140048.45367977</v>
      </c>
      <c r="L34" s="88">
        <f>IF($K$36=0,,(K34/$K$36))</f>
        <v>0.55128603303370594</v>
      </c>
      <c r="M34" s="7"/>
      <c r="N34" s="6"/>
    </row>
    <row r="35" spans="1:16" x14ac:dyDescent="0.25">
      <c r="A35" s="1"/>
      <c r="B35" s="6"/>
      <c r="C35" s="26" t="s">
        <v>11</v>
      </c>
      <c r="D35" s="87">
        <v>136379.12004084</v>
      </c>
      <c r="E35" s="34">
        <f>IF($D$36=0,,(D35/$D$36))</f>
        <v>0.53684208643856368</v>
      </c>
      <c r="F35" s="7"/>
      <c r="G35" s="6"/>
      <c r="H35" s="6"/>
      <c r="I35" s="30" t="s">
        <v>39</v>
      </c>
      <c r="J35" s="30"/>
      <c r="K35" s="87">
        <v>113991.09255921002</v>
      </c>
      <c r="L35" s="88">
        <f>IF($K$36=0,,(K35/$K$36))</f>
        <v>0.44871396696629412</v>
      </c>
      <c r="M35" s="6"/>
      <c r="N35" s="6"/>
    </row>
    <row r="36" spans="1:16" x14ac:dyDescent="0.25">
      <c r="A36" s="1"/>
      <c r="B36" s="6"/>
      <c r="C36" s="25" t="s">
        <v>46</v>
      </c>
      <c r="D36" s="98">
        <f>SUM(D34:D35)</f>
        <v>254039.54623898002</v>
      </c>
      <c r="E36" s="42">
        <f>IF($D$36=0,,(D36/$D$36))</f>
        <v>1</v>
      </c>
      <c r="F36" s="6"/>
      <c r="G36" s="6"/>
      <c r="H36" s="6"/>
      <c r="I36" s="31" t="s">
        <v>46</v>
      </c>
      <c r="J36" s="32"/>
      <c r="K36" s="98">
        <f>SUM(K34:K35)</f>
        <v>254039.54623898002</v>
      </c>
      <c r="L36" s="42">
        <f>IF($K$36=0,,(K36/$K$36))</f>
        <v>1</v>
      </c>
      <c r="M36" s="6"/>
      <c r="N36" s="6"/>
    </row>
    <row r="37" spans="1:16" x14ac:dyDescent="0.25">
      <c r="A37" s="1"/>
      <c r="B37" s="6"/>
      <c r="C37" s="6"/>
      <c r="D37" s="6"/>
      <c r="E37" s="6"/>
      <c r="F37" s="6"/>
      <c r="G37" s="6"/>
      <c r="H37" s="6"/>
      <c r="I37" s="6"/>
      <c r="J37" s="6"/>
      <c r="K37" s="7" t="s">
        <v>157</v>
      </c>
      <c r="L37" s="6"/>
      <c r="M37" s="6"/>
      <c r="N37" s="6"/>
    </row>
    <row r="38" spans="1:16" x14ac:dyDescent="0.25">
      <c r="A38" s="1"/>
      <c r="B38" s="6"/>
      <c r="C38" s="27" t="s">
        <v>103</v>
      </c>
      <c r="D38" s="95">
        <v>6.9</v>
      </c>
      <c r="E38" s="6"/>
      <c r="F38" s="6"/>
      <c r="G38" s="6"/>
      <c r="H38" s="6"/>
      <c r="I38" s="6"/>
      <c r="J38" s="6"/>
      <c r="K38" s="7"/>
      <c r="L38" s="6"/>
      <c r="M38" s="7" t="s">
        <v>157</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7">
        <v>50329.789247130204</v>
      </c>
      <c r="E41" s="87">
        <v>47014.919606669297</v>
      </c>
      <c r="F41" s="87">
        <v>43079.830634912301</v>
      </c>
      <c r="G41" s="87">
        <v>38367.239419732694</v>
      </c>
      <c r="H41" s="87">
        <v>31965.247481656301</v>
      </c>
      <c r="I41" s="87">
        <v>23965.777099508599</v>
      </c>
      <c r="J41" s="87">
        <v>15138.465382665099</v>
      </c>
      <c r="K41" s="87">
        <v>4178.2773667055053</v>
      </c>
      <c r="L41" s="87">
        <v>0</v>
      </c>
      <c r="M41" s="96">
        <f>SUM(D41:L41)</f>
        <v>254039.54623897999</v>
      </c>
      <c r="N41" s="6" t="s">
        <v>157</v>
      </c>
    </row>
    <row r="42" spans="1:16" x14ac:dyDescent="0.25">
      <c r="A42" s="1"/>
      <c r="B42" s="6"/>
      <c r="C42" s="72" t="s">
        <v>80</v>
      </c>
      <c r="D42" s="34">
        <f>IF($M$41=0,,(D41/$M$41))</f>
        <v>0.19811793081925907</v>
      </c>
      <c r="E42" s="34">
        <f t="shared" ref="E42:M42" si="2">IF($M$41=0,,(E41/$M$41))</f>
        <v>0.1850692945359044</v>
      </c>
      <c r="F42" s="34">
        <f t="shared" si="2"/>
        <v>0.16957922997699837</v>
      </c>
      <c r="G42" s="34">
        <f t="shared" si="2"/>
        <v>0.15102860947342378</v>
      </c>
      <c r="H42" s="34">
        <f t="shared" si="2"/>
        <v>0.12582784040869749</v>
      </c>
      <c r="I42" s="34">
        <f t="shared" si="2"/>
        <v>9.4338765181715134E-2</v>
      </c>
      <c r="J42" s="34">
        <f t="shared" si="2"/>
        <v>5.9590979462796109E-2</v>
      </c>
      <c r="K42" s="34">
        <f t="shared" si="2"/>
        <v>1.6447350141205644E-2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2021</v>
      </c>
      <c r="E44" s="28">
        <v>2022</v>
      </c>
      <c r="F44" s="28">
        <v>2023</v>
      </c>
      <c r="G44" s="28">
        <v>2024</v>
      </c>
      <c r="H44" s="28">
        <v>2025</v>
      </c>
      <c r="I44" s="28">
        <v>2026</v>
      </c>
      <c r="J44" s="28">
        <v>2027</v>
      </c>
      <c r="K44" s="28">
        <v>2028</v>
      </c>
      <c r="L44" s="28" t="s">
        <v>166</v>
      </c>
      <c r="M44" s="28" t="s">
        <v>46</v>
      </c>
      <c r="N44" s="6"/>
    </row>
    <row r="45" spans="1:16" x14ac:dyDescent="0.25">
      <c r="A45" s="1"/>
      <c r="B45" s="6"/>
      <c r="C45" s="12" t="s">
        <v>54</v>
      </c>
      <c r="D45" s="87">
        <v>123827.15466376927</v>
      </c>
      <c r="E45" s="87">
        <v>69388.019763880162</v>
      </c>
      <c r="F45" s="87">
        <v>39058.224150570022</v>
      </c>
      <c r="G45" s="87">
        <v>14126.575793639999</v>
      </c>
      <c r="H45" s="87">
        <v>6105.0293271100008</v>
      </c>
      <c r="I45" s="87">
        <v>1034.34918038</v>
      </c>
      <c r="J45" s="87">
        <v>251.56058934000001</v>
      </c>
      <c r="K45" s="87">
        <v>130.23665528999999</v>
      </c>
      <c r="L45" s="87">
        <v>118.39611499999999</v>
      </c>
      <c r="M45" s="96">
        <f>SUM(D45:L45)</f>
        <v>254039.54623897944</v>
      </c>
      <c r="N45" s="6"/>
    </row>
    <row r="46" spans="1:16" x14ac:dyDescent="0.25">
      <c r="A46" s="1"/>
      <c r="B46" s="6"/>
      <c r="C46" s="12" t="s">
        <v>80</v>
      </c>
      <c r="D46" s="34">
        <f>IF($M$45=0,,(D45/$M$45))</f>
        <v>0.48743259266918582</v>
      </c>
      <c r="E46" s="34">
        <f t="shared" ref="E46:L46" si="3">IF($M$45=0,,(E45/$M$45))</f>
        <v>0.2731386541629453</v>
      </c>
      <c r="F46" s="34">
        <f t="shared" si="3"/>
        <v>0.15374859831400922</v>
      </c>
      <c r="G46" s="34">
        <f t="shared" si="3"/>
        <v>5.560778234248176E-2</v>
      </c>
      <c r="H46" s="34">
        <f t="shared" si="3"/>
        <v>2.4031806927284041E-2</v>
      </c>
      <c r="I46" s="34">
        <f t="shared" si="3"/>
        <v>4.0716069434597775E-3</v>
      </c>
      <c r="J46" s="34">
        <f t="shared" si="3"/>
        <v>9.9024184645390826E-4</v>
      </c>
      <c r="K46" s="34">
        <f t="shared" si="3"/>
        <v>5.1266291889643073E-4</v>
      </c>
      <c r="L46" s="34">
        <f t="shared" si="3"/>
        <v>4.6605387528374302E-4</v>
      </c>
      <c r="M46" s="42">
        <f>IF($M$41=0,,(M45/$M$41))</f>
        <v>0.99999999999999778</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9" t="s">
        <v>157</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7">
        <v>39115.011055350005</v>
      </c>
      <c r="E53" s="87">
        <v>32742.416706050019</v>
      </c>
      <c r="F53" s="87">
        <v>30811.073184970013</v>
      </c>
      <c r="G53" s="87">
        <v>49686.901653889952</v>
      </c>
      <c r="H53" s="87">
        <v>101684.14363871988</v>
      </c>
      <c r="I53" s="90">
        <f>SUM(D53:H53)</f>
        <v>254039.54623897985</v>
      </c>
      <c r="J53" s="7"/>
      <c r="K53" s="6"/>
      <c r="L53" s="6"/>
      <c r="M53" s="6"/>
      <c r="N53" s="6"/>
    </row>
    <row r="54" spans="1:14" x14ac:dyDescent="0.25">
      <c r="A54" s="1"/>
      <c r="B54" s="6"/>
      <c r="C54" s="72" t="s">
        <v>80</v>
      </c>
      <c r="D54" s="34">
        <f>IF($I$53=0,,(D53/$I$53))</f>
        <v>0.15397213400213591</v>
      </c>
      <c r="E54" s="34">
        <f t="shared" ref="E54:I54" si="4">IF($I$53=0,,(E53/$I$53))</f>
        <v>0.12888708545892538</v>
      </c>
      <c r="F54" s="34">
        <f t="shared" si="4"/>
        <v>0.12128455447635483</v>
      </c>
      <c r="G54" s="34">
        <f t="shared" si="4"/>
        <v>0.19558727131069797</v>
      </c>
      <c r="H54" s="34">
        <f t="shared" si="4"/>
        <v>0.40026895475188601</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153</v>
      </c>
      <c r="D57" s="33" t="s">
        <v>73</v>
      </c>
      <c r="E57" s="33" t="s">
        <v>12</v>
      </c>
      <c r="F57" s="33" t="s">
        <v>84</v>
      </c>
      <c r="G57" s="33" t="s">
        <v>85</v>
      </c>
      <c r="H57" s="33" t="s">
        <v>46</v>
      </c>
      <c r="I57" s="6"/>
      <c r="J57" s="6"/>
      <c r="K57" s="6"/>
      <c r="L57" s="6"/>
      <c r="M57" s="6"/>
      <c r="N57" s="6"/>
    </row>
    <row r="58" spans="1:14" x14ac:dyDescent="0.25">
      <c r="A58" s="1"/>
      <c r="B58" s="6"/>
      <c r="C58" s="12" t="s">
        <v>54</v>
      </c>
      <c r="D58" s="87">
        <v>8.3016308099999989</v>
      </c>
      <c r="E58" s="23">
        <v>0</v>
      </c>
      <c r="F58" s="23">
        <v>0</v>
      </c>
      <c r="G58" s="23">
        <v>0</v>
      </c>
      <c r="H58" s="29">
        <f>SUM(D58:G58)</f>
        <v>8.3016308099999989</v>
      </c>
      <c r="I58" s="6"/>
      <c r="J58" s="6"/>
      <c r="K58" s="6"/>
      <c r="L58" s="6"/>
      <c r="M58" s="6"/>
      <c r="N58" s="6"/>
    </row>
    <row r="59" spans="1:14" x14ac:dyDescent="0.25">
      <c r="A59" s="1"/>
      <c r="B59" s="6"/>
      <c r="C59" s="12" t="s">
        <v>81</v>
      </c>
      <c r="D59" s="43">
        <f>IF($M$41=0,,(D58/$M$41))</f>
        <v>3.2678498024833078E-5</v>
      </c>
      <c r="E59" s="43">
        <f>IF($M$41=0,,(E58/$M$41))</f>
        <v>0</v>
      </c>
      <c r="F59" s="43">
        <f>IF($M$41=0,,(F58/$M$41))</f>
        <v>0</v>
      </c>
      <c r="G59" s="43">
        <f>IF($M$41=0,,(G58/$M$41))</f>
        <v>0</v>
      </c>
      <c r="H59" s="44">
        <f>IF($M$41=0,,(H58/$M$41))</f>
        <v>3.2678498024833078E-5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4">
        <f>D20/D90-1</f>
        <v>0.31063836204096607</v>
      </c>
      <c r="E64" s="76"/>
      <c r="F64" s="6"/>
      <c r="G64" s="6"/>
      <c r="H64" s="6"/>
      <c r="I64" s="6"/>
      <c r="J64" s="6"/>
      <c r="K64" s="6"/>
      <c r="L64" s="6"/>
      <c r="M64" s="6"/>
      <c r="N64" s="6"/>
    </row>
    <row r="65" spans="1:14" x14ac:dyDescent="0.25">
      <c r="A65" s="1"/>
      <c r="B65" s="6"/>
      <c r="C65" s="72" t="s">
        <v>101</v>
      </c>
      <c r="D65" s="105">
        <v>0.58699999999999997</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86" t="s">
        <v>146</v>
      </c>
      <c r="D71" s="101">
        <v>12882</v>
      </c>
      <c r="E71" s="83">
        <v>44302</v>
      </c>
      <c r="F71" s="84">
        <v>1.7500000000000002E-2</v>
      </c>
      <c r="G71" s="85" t="s">
        <v>11</v>
      </c>
      <c r="H71" s="82" t="s">
        <v>149</v>
      </c>
      <c r="I71" s="83">
        <v>44454</v>
      </c>
      <c r="J71" s="83">
        <v>44454</v>
      </c>
      <c r="K71" s="6"/>
      <c r="L71" s="6"/>
      <c r="M71" s="6"/>
      <c r="N71" s="6"/>
    </row>
    <row r="72" spans="1:14" x14ac:dyDescent="0.25">
      <c r="A72" s="1"/>
      <c r="B72" s="6"/>
      <c r="C72" s="71" t="s">
        <v>147</v>
      </c>
      <c r="D72" s="87">
        <v>30012</v>
      </c>
      <c r="E72" s="70">
        <v>43395</v>
      </c>
      <c r="F72" s="74">
        <v>2.2499999999999999E-2</v>
      </c>
      <c r="G72" s="36" t="s">
        <v>11</v>
      </c>
      <c r="H72" s="35" t="s">
        <v>149</v>
      </c>
      <c r="I72" s="70">
        <v>44825</v>
      </c>
      <c r="J72" s="70">
        <v>44825</v>
      </c>
      <c r="K72" s="6"/>
      <c r="L72" s="6"/>
      <c r="M72" s="6"/>
      <c r="N72" s="6"/>
    </row>
    <row r="73" spans="1:14" x14ac:dyDescent="0.25">
      <c r="A73" s="1"/>
      <c r="B73" s="6"/>
      <c r="C73" s="71" t="s">
        <v>154</v>
      </c>
      <c r="D73" s="87">
        <v>28165</v>
      </c>
      <c r="E73" s="70">
        <v>43504</v>
      </c>
      <c r="F73" s="74">
        <v>1.2500000000000001E-2</v>
      </c>
      <c r="G73" s="36" t="s">
        <v>11</v>
      </c>
      <c r="H73" s="35" t="s">
        <v>149</v>
      </c>
      <c r="I73" s="70">
        <v>45189</v>
      </c>
      <c r="J73" s="70">
        <v>45189</v>
      </c>
      <c r="K73" s="6"/>
      <c r="L73" s="6"/>
      <c r="M73" s="6"/>
      <c r="N73" s="6"/>
    </row>
    <row r="74" spans="1:14" x14ac:dyDescent="0.25">
      <c r="A74" s="1"/>
      <c r="B74" s="6"/>
      <c r="C74" s="71" t="s">
        <v>156</v>
      </c>
      <c r="D74" s="87">
        <v>23830</v>
      </c>
      <c r="E74" s="70">
        <v>44286</v>
      </c>
      <c r="F74" s="74">
        <v>1.4999999999999999E-2</v>
      </c>
      <c r="G74" s="36" t="s">
        <v>11</v>
      </c>
      <c r="H74" s="35" t="s">
        <v>149</v>
      </c>
      <c r="I74" s="70">
        <v>45553</v>
      </c>
      <c r="J74" s="70">
        <v>45553</v>
      </c>
      <c r="K74" s="6"/>
      <c r="L74" s="6"/>
      <c r="M74" s="6"/>
      <c r="N74" s="6"/>
    </row>
    <row r="75" spans="1:14" x14ac:dyDescent="0.25">
      <c r="A75" s="1"/>
      <c r="B75" s="6"/>
      <c r="C75" s="71" t="s">
        <v>159</v>
      </c>
      <c r="D75" s="87">
        <v>24287</v>
      </c>
      <c r="E75" s="70">
        <v>44295</v>
      </c>
      <c r="F75" s="74">
        <v>1.2500000000000001E-2</v>
      </c>
      <c r="G75" s="36" t="s">
        <v>11</v>
      </c>
      <c r="H75" s="35" t="s">
        <v>149</v>
      </c>
      <c r="I75" s="70">
        <v>45917</v>
      </c>
      <c r="J75" s="70">
        <v>45917</v>
      </c>
      <c r="K75" s="6"/>
      <c r="L75" s="6"/>
      <c r="M75" s="6"/>
      <c r="N75" s="6"/>
    </row>
    <row r="76" spans="1:14" x14ac:dyDescent="0.25">
      <c r="A76" s="1"/>
      <c r="B76" s="6"/>
      <c r="C76" s="71" t="s">
        <v>161</v>
      </c>
      <c r="D76" s="87">
        <v>18775</v>
      </c>
      <c r="E76" s="70">
        <v>44316</v>
      </c>
      <c r="F76" s="74">
        <v>1.4999999999999999E-2</v>
      </c>
      <c r="G76" s="36" t="s">
        <v>11</v>
      </c>
      <c r="H76" s="35" t="s">
        <v>149</v>
      </c>
      <c r="I76" s="70">
        <v>46281</v>
      </c>
      <c r="J76" s="70">
        <v>46281</v>
      </c>
      <c r="K76" s="6"/>
      <c r="L76" s="6"/>
      <c r="M76" s="6"/>
      <c r="N76" s="6"/>
    </row>
    <row r="77" spans="1:14" x14ac:dyDescent="0.25">
      <c r="A77" s="1"/>
      <c r="B77" s="6"/>
      <c r="C77" s="71" t="s">
        <v>162</v>
      </c>
      <c r="D77" s="87">
        <v>14350</v>
      </c>
      <c r="E77" s="70">
        <v>44298</v>
      </c>
      <c r="F77" s="74">
        <v>0.01</v>
      </c>
      <c r="G77" s="36" t="s">
        <v>11</v>
      </c>
      <c r="H77" s="35" t="s">
        <v>149</v>
      </c>
      <c r="I77" s="70">
        <v>46645</v>
      </c>
      <c r="J77" s="70">
        <v>46645</v>
      </c>
      <c r="K77" s="6"/>
      <c r="L77" s="6"/>
      <c r="M77" s="6"/>
      <c r="N77" s="6"/>
    </row>
    <row r="78" spans="1:14" x14ac:dyDescent="0.25">
      <c r="A78" s="1"/>
      <c r="B78" s="6"/>
      <c r="C78" s="71" t="s">
        <v>168</v>
      </c>
      <c r="D78" s="87">
        <v>5500</v>
      </c>
      <c r="E78" s="70">
        <v>44301</v>
      </c>
      <c r="F78" s="74">
        <v>5.0000000000000001E-3</v>
      </c>
      <c r="G78" s="36" t="s">
        <v>11</v>
      </c>
      <c r="H78" s="35" t="s">
        <v>149</v>
      </c>
      <c r="I78" s="70">
        <v>47016</v>
      </c>
      <c r="J78" s="70">
        <v>47016</v>
      </c>
      <c r="K78" s="6"/>
      <c r="L78" s="6"/>
      <c r="M78" s="6"/>
      <c r="N78" s="6"/>
    </row>
    <row r="79" spans="1:14" x14ac:dyDescent="0.25">
      <c r="A79" s="1"/>
      <c r="B79" s="6"/>
      <c r="C79" s="9"/>
      <c r="D79" s="11"/>
      <c r="E79" s="11"/>
      <c r="F79" s="11"/>
      <c r="G79" s="11"/>
      <c r="H79" s="11"/>
      <c r="I79" s="11"/>
      <c r="J79" s="6"/>
      <c r="K79" s="6"/>
      <c r="L79" s="6"/>
      <c r="M79" s="6"/>
      <c r="N79" s="6"/>
    </row>
    <row r="80" spans="1:14" x14ac:dyDescent="0.25">
      <c r="A80" s="1"/>
      <c r="B80" s="6"/>
      <c r="C80" s="27" t="s">
        <v>20</v>
      </c>
      <c r="D80" s="38"/>
      <c r="E80" s="38"/>
      <c r="F80" s="38"/>
      <c r="G80" s="38"/>
      <c r="H80" s="38"/>
      <c r="I80" s="38"/>
      <c r="J80" s="24"/>
      <c r="K80" s="24"/>
      <c r="L80" s="6"/>
      <c r="M80" s="6"/>
      <c r="N80" s="6"/>
    </row>
    <row r="81" spans="1:14" ht="30" x14ac:dyDescent="0.25">
      <c r="A81" s="1"/>
      <c r="B81" s="6"/>
      <c r="C81" s="27" t="s">
        <v>4</v>
      </c>
      <c r="D81" s="28" t="s">
        <v>55</v>
      </c>
      <c r="E81" s="28" t="s">
        <v>19</v>
      </c>
      <c r="F81" s="28" t="s">
        <v>17</v>
      </c>
      <c r="G81" s="37" t="s">
        <v>18</v>
      </c>
      <c r="H81" s="28" t="s">
        <v>24</v>
      </c>
      <c r="I81" s="28" t="s">
        <v>106</v>
      </c>
      <c r="J81" s="28" t="s">
        <v>105</v>
      </c>
      <c r="K81" s="28" t="s">
        <v>104</v>
      </c>
      <c r="L81" s="6"/>
      <c r="M81" s="6"/>
      <c r="N81" s="6"/>
    </row>
    <row r="82" spans="1:14" x14ac:dyDescent="0.25">
      <c r="A82" s="1"/>
      <c r="B82" s="6"/>
      <c r="C82" s="72" t="s">
        <v>148</v>
      </c>
      <c r="D82" s="87">
        <v>4635.5</v>
      </c>
      <c r="E82" s="35" t="s">
        <v>89</v>
      </c>
      <c r="F82" s="70">
        <v>42110</v>
      </c>
      <c r="G82" s="74">
        <v>2.5000000000000001E-3</v>
      </c>
      <c r="H82" s="36" t="s">
        <v>11</v>
      </c>
      <c r="I82" s="35" t="s">
        <v>149</v>
      </c>
      <c r="J82" s="70">
        <v>44673</v>
      </c>
      <c r="K82" s="70">
        <v>44673</v>
      </c>
      <c r="L82" s="6"/>
      <c r="M82" s="6"/>
      <c r="N82" s="6"/>
    </row>
    <row r="83" spans="1:14" x14ac:dyDescent="0.25">
      <c r="A83" s="1"/>
      <c r="B83" s="6"/>
      <c r="C83" s="72" t="s">
        <v>150</v>
      </c>
      <c r="D83" s="87">
        <v>4632.5</v>
      </c>
      <c r="E83" s="35" t="s">
        <v>89</v>
      </c>
      <c r="F83" s="70">
        <v>42465</v>
      </c>
      <c r="G83" s="74">
        <v>2.5000000000000001E-3</v>
      </c>
      <c r="H83" s="36" t="s">
        <v>11</v>
      </c>
      <c r="I83" s="35" t="s">
        <v>151</v>
      </c>
      <c r="J83" s="70">
        <v>45028</v>
      </c>
      <c r="K83" s="70">
        <v>45028</v>
      </c>
      <c r="L83" s="6"/>
      <c r="M83" s="6"/>
      <c r="N83" s="6"/>
    </row>
    <row r="84" spans="1:14" x14ac:dyDescent="0.25">
      <c r="A84" s="1"/>
      <c r="B84" s="6"/>
      <c r="C84" s="72" t="s">
        <v>155</v>
      </c>
      <c r="D84" s="87">
        <v>4768.5</v>
      </c>
      <c r="E84" s="35" t="s">
        <v>89</v>
      </c>
      <c r="F84" s="70">
        <v>42801</v>
      </c>
      <c r="G84" s="74">
        <v>3.7499999999999999E-3</v>
      </c>
      <c r="H84" s="36" t="s">
        <v>11</v>
      </c>
      <c r="I84" s="35" t="s">
        <v>151</v>
      </c>
      <c r="J84" s="70">
        <v>45365</v>
      </c>
      <c r="K84" s="70">
        <v>45365</v>
      </c>
      <c r="L84" s="6"/>
      <c r="M84" s="6"/>
      <c r="N84" s="6"/>
    </row>
    <row r="85" spans="1:14" x14ac:dyDescent="0.25">
      <c r="A85" s="1"/>
      <c r="B85" s="6"/>
      <c r="C85" s="72" t="s">
        <v>158</v>
      </c>
      <c r="D85" s="87">
        <v>5032</v>
      </c>
      <c r="E85" s="35" t="s">
        <v>89</v>
      </c>
      <c r="F85" s="70">
        <v>43179</v>
      </c>
      <c r="G85" s="74">
        <v>6.2500000000000003E-3</v>
      </c>
      <c r="H85" s="36" t="s">
        <v>11</v>
      </c>
      <c r="I85" s="35" t="s">
        <v>151</v>
      </c>
      <c r="J85" s="70">
        <v>45743</v>
      </c>
      <c r="K85" s="70">
        <v>45743</v>
      </c>
      <c r="L85" s="6"/>
      <c r="M85" s="6"/>
      <c r="N85" s="6"/>
    </row>
    <row r="86" spans="1:14" ht="15.75" customHeight="1" x14ac:dyDescent="0.25">
      <c r="A86" s="1"/>
      <c r="B86" s="6"/>
      <c r="C86" s="72" t="s">
        <v>160</v>
      </c>
      <c r="D86" s="87">
        <v>5124.25</v>
      </c>
      <c r="E86" s="35" t="s">
        <v>89</v>
      </c>
      <c r="F86" s="70">
        <v>43487</v>
      </c>
      <c r="G86" s="74">
        <v>6.2500000000000003E-3</v>
      </c>
      <c r="H86" s="36" t="s">
        <v>11</v>
      </c>
      <c r="I86" s="35" t="s">
        <v>151</v>
      </c>
      <c r="J86" s="70">
        <v>46051</v>
      </c>
      <c r="K86" s="70">
        <v>46051</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6">
        <v>19166.799999999988</v>
      </c>
      <c r="E89" s="6"/>
      <c r="F89" s="6"/>
      <c r="G89" s="6"/>
      <c r="H89" s="7"/>
      <c r="I89" s="6"/>
      <c r="J89" s="6"/>
      <c r="K89" s="6"/>
      <c r="L89" s="6"/>
      <c r="M89" s="6"/>
      <c r="N89" s="6"/>
    </row>
    <row r="90" spans="1:14" x14ac:dyDescent="0.25">
      <c r="A90" s="1"/>
      <c r="B90" s="6"/>
      <c r="C90" s="12" t="s">
        <v>22</v>
      </c>
      <c r="D90" s="107">
        <f>SUM(D71:D78)+SUM(D82:D86)+D89+D91</f>
        <v>201832.59844999999</v>
      </c>
      <c r="E90" s="100"/>
      <c r="F90" s="7"/>
      <c r="G90" s="7"/>
      <c r="H90" s="6"/>
      <c r="I90" s="7"/>
      <c r="J90" s="6"/>
      <c r="K90" s="6"/>
      <c r="L90" s="6"/>
      <c r="M90" s="6"/>
      <c r="N90" s="6"/>
    </row>
    <row r="91" spans="1:14" x14ac:dyDescent="0.25">
      <c r="A91" s="1"/>
      <c r="B91" s="6"/>
      <c r="C91" s="12" t="s">
        <v>60</v>
      </c>
      <c r="D91" s="87">
        <v>672.04845</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2021</v>
      </c>
      <c r="E93" s="33">
        <v>2022</v>
      </c>
      <c r="F93" s="33">
        <v>2023</v>
      </c>
      <c r="G93" s="33">
        <v>2024</v>
      </c>
      <c r="H93" s="33">
        <v>2025</v>
      </c>
      <c r="I93" s="33" t="s">
        <v>163</v>
      </c>
      <c r="J93" s="33" t="s">
        <v>164</v>
      </c>
      <c r="K93" s="33" t="s">
        <v>165</v>
      </c>
      <c r="L93" s="33" t="s">
        <v>46</v>
      </c>
      <c r="M93" s="6"/>
      <c r="N93" s="6"/>
    </row>
    <row r="94" spans="1:14" x14ac:dyDescent="0.25">
      <c r="A94" s="1"/>
      <c r="B94" s="6"/>
      <c r="C94" s="12" t="s">
        <v>23</v>
      </c>
      <c r="D94" s="87">
        <v>14154.04845</v>
      </c>
      <c r="E94" s="87">
        <v>35197.25</v>
      </c>
      <c r="F94" s="87">
        <v>39715.949999999997</v>
      </c>
      <c r="G94" s="87">
        <v>32833.699999999997</v>
      </c>
      <c r="H94" s="87">
        <v>31570.7</v>
      </c>
      <c r="I94" s="87">
        <v>48360.95</v>
      </c>
      <c r="J94" s="87">
        <v>0</v>
      </c>
      <c r="K94" s="87">
        <v>0</v>
      </c>
      <c r="L94" s="29">
        <f>SUM(D94:K94)</f>
        <v>201832.59844999999</v>
      </c>
      <c r="M94" s="6"/>
      <c r="N94" s="6"/>
    </row>
    <row r="95" spans="1:14" x14ac:dyDescent="0.25">
      <c r="A95" s="1"/>
      <c r="B95" s="6"/>
      <c r="C95" s="12" t="s">
        <v>82</v>
      </c>
      <c r="D95" s="34">
        <f>IF($L$94=0,,(D94/$L$94))</f>
        <v>7.0127663017262212E-2</v>
      </c>
      <c r="E95" s="34">
        <f t="shared" ref="E95:L95" si="5">IF($L$94=0,,(E94/$L$94))</f>
        <v>0.1743883310738796</v>
      </c>
      <c r="F95" s="34">
        <f t="shared" si="5"/>
        <v>0.19677668674438056</v>
      </c>
      <c r="G95" s="34">
        <f t="shared" si="5"/>
        <v>0.16267788381138984</v>
      </c>
      <c r="H95" s="34">
        <f t="shared" si="5"/>
        <v>0.15642022271155079</v>
      </c>
      <c r="I95" s="34">
        <f t="shared" si="5"/>
        <v>0.23960921264153698</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8">
        <v>191482.84844999999</v>
      </c>
      <c r="E98" s="34">
        <f>IF($D$100=0,,(D98/$D$100))</f>
        <v>0.94872111799836956</v>
      </c>
      <c r="F98" s="6"/>
      <c r="G98" s="6"/>
      <c r="H98" s="6"/>
      <c r="I98" s="6"/>
      <c r="J98" s="6"/>
      <c r="K98" s="6"/>
      <c r="L98" s="6"/>
      <c r="M98" s="6"/>
      <c r="N98" s="6"/>
    </row>
    <row r="99" spans="1:14" x14ac:dyDescent="0.25">
      <c r="A99" s="1"/>
      <c r="B99" s="6"/>
      <c r="C99" s="12" t="s">
        <v>37</v>
      </c>
      <c r="D99" s="87">
        <v>10349.75</v>
      </c>
      <c r="E99" s="34">
        <f>IF($D$100=0,,(D99/$D$100))</f>
        <v>5.1278882001630402E-2</v>
      </c>
      <c r="F99" s="6"/>
      <c r="G99" s="6"/>
      <c r="H99" s="6"/>
      <c r="I99" s="6"/>
      <c r="J99" s="7"/>
      <c r="K99" s="6"/>
      <c r="L99" s="6"/>
      <c r="M99" s="6"/>
      <c r="N99" s="6"/>
    </row>
    <row r="100" spans="1:14" x14ac:dyDescent="0.25">
      <c r="A100" s="1"/>
      <c r="B100" s="6"/>
      <c r="C100" s="21" t="s">
        <v>46</v>
      </c>
      <c r="D100" s="99">
        <f>SUM(D98:D99)</f>
        <v>201832.59844999999</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102">
        <f>+D20</f>
        <v>264529.54623898002</v>
      </c>
      <c r="E105" s="109">
        <v>172013.04845</v>
      </c>
      <c r="F105" s="6"/>
      <c r="G105" s="6"/>
      <c r="H105" s="6"/>
      <c r="I105" s="6"/>
      <c r="J105" s="6"/>
      <c r="K105" s="6"/>
      <c r="L105" s="6"/>
      <c r="M105" s="6"/>
      <c r="N105" s="6"/>
    </row>
    <row r="106" spans="1:14" x14ac:dyDescent="0.25">
      <c r="B106" s="6"/>
      <c r="C106" s="48" t="s">
        <v>89</v>
      </c>
      <c r="D106" s="102"/>
      <c r="E106" s="109">
        <v>24192.75</v>
      </c>
      <c r="F106" s="6"/>
      <c r="G106" s="6"/>
      <c r="H106" s="6"/>
      <c r="I106" s="6"/>
      <c r="J106" s="6"/>
      <c r="K106" s="6"/>
      <c r="L106" s="6"/>
      <c r="M106" s="6"/>
      <c r="N106" s="6"/>
    </row>
    <row r="107" spans="1:14" x14ac:dyDescent="0.25">
      <c r="B107" s="6"/>
      <c r="C107" s="48" t="s">
        <v>90</v>
      </c>
      <c r="D107" s="103"/>
      <c r="E107" s="109"/>
      <c r="F107" s="6"/>
      <c r="G107" s="6"/>
      <c r="H107" s="6"/>
      <c r="I107" s="6"/>
      <c r="J107" s="6"/>
      <c r="K107" s="6"/>
      <c r="L107" s="6"/>
      <c r="M107" s="6"/>
      <c r="N107" s="6"/>
    </row>
    <row r="108" spans="1:14" x14ac:dyDescent="0.25">
      <c r="B108" s="6"/>
      <c r="C108" s="47" t="s">
        <v>28</v>
      </c>
      <c r="D108" s="91"/>
      <c r="E108" s="110">
        <v>5626.8</v>
      </c>
      <c r="F108" s="6"/>
      <c r="G108" s="6"/>
      <c r="H108" s="6"/>
      <c r="I108" s="6"/>
      <c r="J108" s="6"/>
      <c r="K108" s="6"/>
      <c r="L108" s="6"/>
      <c r="M108" s="6"/>
      <c r="N108" s="6"/>
    </row>
    <row r="109" spans="1:14" x14ac:dyDescent="0.25">
      <c r="B109" s="6"/>
      <c r="C109" s="78" t="s">
        <v>46</v>
      </c>
      <c r="D109" s="79">
        <f>SUM(D105:D108)</f>
        <v>264529.54623898002</v>
      </c>
      <c r="E109" s="80">
        <f>SUM(E105:E108)</f>
        <v>201832.59844999999</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102">
        <f>+D34</f>
        <v>117660.42619814</v>
      </c>
      <c r="E122" s="109">
        <f>+D99</f>
        <v>10349.75</v>
      </c>
      <c r="F122" s="6"/>
      <c r="G122" s="6"/>
      <c r="H122" s="6"/>
      <c r="I122" s="6"/>
      <c r="J122" s="6"/>
      <c r="K122" s="6"/>
      <c r="L122" s="6"/>
      <c r="M122" s="6"/>
      <c r="N122" s="6"/>
    </row>
    <row r="123" spans="2:14" x14ac:dyDescent="0.25">
      <c r="B123" s="6"/>
      <c r="C123" s="48" t="s">
        <v>11</v>
      </c>
      <c r="D123" s="102">
        <f>+D35+D18</f>
        <v>146869.12004084</v>
      </c>
      <c r="E123" s="109">
        <f>+D98</f>
        <v>191482.84844999999</v>
      </c>
      <c r="F123" s="6"/>
      <c r="G123" s="6"/>
      <c r="H123" s="6"/>
      <c r="I123" s="6"/>
      <c r="J123" s="6"/>
      <c r="K123" s="6"/>
      <c r="L123" s="6"/>
      <c r="M123" s="6"/>
      <c r="N123" s="6"/>
    </row>
    <row r="124" spans="2:14" x14ac:dyDescent="0.25">
      <c r="B124" s="6"/>
      <c r="C124" s="49" t="s">
        <v>91</v>
      </c>
      <c r="D124" s="91"/>
      <c r="E124" s="92"/>
      <c r="F124" s="6"/>
      <c r="G124" s="6"/>
      <c r="H124" s="6"/>
      <c r="I124" s="6"/>
      <c r="J124" s="6"/>
      <c r="K124" s="6"/>
      <c r="L124" s="6"/>
      <c r="M124" s="6"/>
      <c r="N124" s="6"/>
    </row>
    <row r="125" spans="2:14" x14ac:dyDescent="0.25">
      <c r="B125" s="6"/>
      <c r="C125" s="81" t="s">
        <v>46</v>
      </c>
      <c r="D125" s="93">
        <f>SUM(D122:D124)</f>
        <v>264529.54623898002</v>
      </c>
      <c r="E125" s="94">
        <f>SUM(E122:E124)</f>
        <v>201832.59844999999</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2.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3.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2021-05-31T14:42:32Z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