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N:\05 Bank\02 Finans\09 Middle Office\04_Rapportering SOB\09_Kvartalsvis - ASCB\2026\Q1\"/>
    </mc:Choice>
  </mc:AlternateContent>
  <xr:revisionPtr revIDLastSave="0" documentId="13_ncr:1_{678FF47C-C6A7-4DAD-8F4F-023688AD9FD6}" xr6:coauthVersionLast="47" xr6:coauthVersionMax="47" xr10:uidLastSave="{00000000-0000-0000-0000-000000000000}"/>
  <bookViews>
    <workbookView xWindow="-120" yWindow="-120" windowWidth="51840" windowHeight="21120" xr2:uid="{00000000-000D-0000-FFFF-FFFF00000000}"/>
  </bookViews>
  <sheets>
    <sheet name="Ver 8" sheetId="8" r:id="rId1"/>
    <sheet name="Glossary 8" sheetId="9" r:id="rId2"/>
  </sheets>
  <definedNames>
    <definedName name="_xlnm.Print_Area" localSheetId="0">'Ver 8'!$C$2:$M$160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7" i="8" l="1"/>
  <c r="M41" i="8" l="1"/>
  <c r="F78" i="8" l="1"/>
  <c r="D78" i="8"/>
  <c r="F87" i="8" l="1"/>
  <c r="E18" i="8" l="1"/>
  <c r="D144" i="8" l="1"/>
  <c r="D143" i="8"/>
  <c r="H58" i="8"/>
  <c r="D110" i="8" l="1"/>
  <c r="E31" i="8"/>
  <c r="F31" i="8" l="1"/>
  <c r="F23" i="8"/>
  <c r="F30" i="8"/>
  <c r="F29" i="8"/>
  <c r="F25" i="8"/>
  <c r="F24" i="8"/>
  <c r="F28" i="8"/>
  <c r="F27" i="8"/>
  <c r="F26" i="8"/>
  <c r="M42" i="8"/>
  <c r="L121" i="8"/>
  <c r="E20" i="8"/>
  <c r="J122" i="8" l="1"/>
  <c r="F122" i="8"/>
  <c r="L122" i="8"/>
  <c r="I122" i="8"/>
  <c r="H122" i="8"/>
  <c r="D122" i="8"/>
  <c r="G122" i="8"/>
  <c r="E122" i="8"/>
  <c r="K122" i="8"/>
  <c r="I42" i="8"/>
  <c r="D42" i="8"/>
  <c r="E42" i="8"/>
  <c r="F42" i="8"/>
  <c r="G42" i="8"/>
  <c r="H42" i="8"/>
  <c r="J42" i="8"/>
  <c r="K42" i="8"/>
  <c r="L42" i="8"/>
  <c r="D20" i="8"/>
  <c r="D128" i="8" s="1"/>
  <c r="D132" i="8" s="1"/>
  <c r="K31" i="8"/>
  <c r="L23" i="8" s="1"/>
  <c r="D36" i="8"/>
  <c r="K36" i="8"/>
  <c r="M45" i="8"/>
  <c r="I53" i="8"/>
  <c r="E54" i="8" s="1"/>
  <c r="E132" i="8"/>
  <c r="D146" i="8"/>
  <c r="E146" i="8"/>
  <c r="F59" i="8" l="1"/>
  <c r="H46" i="8"/>
  <c r="G46" i="8"/>
  <c r="D59" i="8"/>
  <c r="F46" i="8"/>
  <c r="I46" i="8"/>
  <c r="E59" i="8"/>
  <c r="M46" i="8"/>
  <c r="E46" i="8"/>
  <c r="L46" i="8"/>
  <c r="D46" i="8"/>
  <c r="K46" i="8"/>
  <c r="H59" i="8"/>
  <c r="J46" i="8"/>
  <c r="G59" i="8"/>
  <c r="D54" i="8"/>
  <c r="L31" i="8"/>
  <c r="L36" i="8"/>
  <c r="L35" i="8"/>
  <c r="L34" i="8"/>
  <c r="L29" i="8"/>
  <c r="L26" i="8"/>
  <c r="L30" i="8"/>
  <c r="L28" i="8"/>
  <c r="L27" i="8"/>
  <c r="I54" i="8"/>
  <c r="H54" i="8"/>
  <c r="L25" i="8"/>
  <c r="G54" i="8"/>
  <c r="L24" i="8"/>
  <c r="F54" i="8"/>
  <c r="E36" i="8"/>
  <c r="E35" i="8"/>
  <c r="E34" i="8"/>
</calcChain>
</file>

<file path=xl/sharedStrings.xml><?xml version="1.0" encoding="utf-8"?>
<sst xmlns="http://schemas.openxmlformats.org/spreadsheetml/2006/main" count="351" uniqueCount="197">
  <si>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</si>
  <si>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</si>
  <si>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</si>
  <si>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</si>
  <si>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</si>
  <si>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</si>
  <si>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</si>
  <si>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</si>
  <si>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</si>
  <si>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</si>
  <si>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</si>
  <si>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</si>
  <si>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</si>
  <si>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</si>
  <si>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</si>
  <si>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</si>
  <si>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</si>
  <si>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</si>
  <si>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</si>
  <si>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</si>
  <si>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</si>
  <si>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</si>
  <si>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</si>
  <si>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</si>
  <si>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</si>
  <si>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</si>
  <si>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Public</t>
  </si>
  <si>
    <t>Regional distribution</t>
  </si>
  <si>
    <t>Floating</t>
  </si>
  <si>
    <t>Amortizing</t>
  </si>
  <si>
    <t>Interest only</t>
  </si>
  <si>
    <t>Outside Sweden</t>
  </si>
  <si>
    <t>Cover pool items</t>
  </si>
  <si>
    <t>Number of loans</t>
  </si>
  <si>
    <t>Number of clients</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</si>
  <si>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</si>
  <si>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</si>
  <si>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</si>
  <si>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</si>
  <si>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</si>
  <si>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</si>
  <si>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</si>
  <si>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</si>
  <si>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</si>
  <si>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</si>
  <si>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</si>
  <si>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</si>
  <si>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</si>
  <si>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</si>
  <si>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</si>
  <si>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</si>
  <si>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</si>
  <si>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</si>
  <si>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</si>
  <si>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</si>
  <si>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</si>
  <si>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</si>
  <si>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</si>
  <si>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</si>
  <si>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</si>
  <si>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</si>
  <si>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</si>
  <si>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</si>
  <si>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</si>
  <si>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</si>
  <si>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</si>
  <si>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</si>
  <si>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</si>
  <si>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</si>
  <si>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</si>
  <si>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</si>
  <si>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</si>
  <si>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</si>
  <si>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</si>
  <si>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</si>
  <si>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</si>
  <si>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</si>
  <si>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</si>
  <si>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</si>
  <si>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</si>
  <si>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</si>
  <si>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</si>
  <si>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</si>
  <si>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</si>
  <si>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</si>
  <si>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</si>
  <si>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</si>
  <si>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</si>
  <si>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</si>
  <si>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</si>
  <si>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</si>
  <si>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</si>
  <si>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</si>
  <si>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</si>
  <si>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</si>
  <si>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</si>
  <si>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</si>
  <si>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</si>
  <si>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</si>
  <si>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</si>
  <si>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</si>
  <si>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</si>
  <si>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</si>
  <si>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</si>
  <si>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</si>
  <si>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</si>
  <si>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</si>
  <si>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</si>
  <si>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</si>
  <si>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</si>
  <si>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</si>
  <si>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</si>
  <si>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</si>
  <si>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</si>
  <si>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</si>
  <si>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</si>
  <si>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</si>
  <si>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</si>
  <si>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</si>
  <si>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</si>
  <si>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</si>
  <si>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</si>
  <si>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</si>
  <si>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</si>
  <si>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</si>
  <si>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 xml:space="preserve">&gt;80% </t>
  </si>
  <si>
    <r>
      <t>70-</t>
    </r>
    <r>
      <rPr>
        <b/>
        <sz val="11.1"/>
        <rFont val="Calibri"/>
        <family val="2"/>
      </rPr>
      <t>75</t>
    </r>
    <r>
      <rPr>
        <b/>
        <sz val="11"/>
        <rFont val="Calibri"/>
        <family val="2"/>
        <scheme val="minor"/>
      </rPr>
      <t>%</t>
    </r>
  </si>
  <si>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</si>
  <si>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</si>
  <si>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</si>
  <si>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</si>
  <si>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Residential - Single -family housing</t>
  </si>
  <si>
    <t>Residential - Tenant owner rights</t>
  </si>
  <si>
    <t>Residential - Multi-family housing</t>
  </si>
  <si>
    <t>Residential -  Tenant owner associations</t>
  </si>
  <si>
    <t>Residential - Forest &amp; agricultural</t>
  </si>
  <si>
    <t>Commercial - Forest &amp; agricultural</t>
  </si>
  <si>
    <t>Commercial - Other</t>
  </si>
  <si>
    <t>Compliant with CBD art 14 and FSA regulation FFFS 2013:1, together with HTT</t>
  </si>
  <si>
    <t>S</t>
  </si>
  <si>
    <t>Sustainability footnote</t>
  </si>
  <si>
    <t>Version 9.0</t>
  </si>
  <si>
    <t>Länsförsäkringar Hypotek AB</t>
  </si>
  <si>
    <t>Länsförsäkringar Bank AB</t>
  </si>
  <si>
    <t>Swedish Financial Supervisory Authority</t>
  </si>
  <si>
    <t>AAA/Stable</t>
  </si>
  <si>
    <t>Aaa/Stable</t>
  </si>
  <si>
    <t>N/A</t>
  </si>
  <si>
    <t>A/Stable</t>
  </si>
  <si>
    <t>A1/Stable</t>
  </si>
  <si>
    <t>Average loan size (SEK)</t>
  </si>
  <si>
    <t>Hard bullet</t>
  </si>
  <si>
    <t>SE0012324341</t>
  </si>
  <si>
    <t>SE0014694659</t>
  </si>
  <si>
    <t>SE0015503446</t>
  </si>
  <si>
    <t>SE0018537086</t>
  </si>
  <si>
    <t>SE0020354082</t>
  </si>
  <si>
    <r>
      <t>Soft Bullet</t>
    </r>
    <r>
      <rPr>
        <vertAlign val="superscript"/>
        <sz val="11"/>
        <rFont val="Calibri"/>
        <family val="2"/>
        <scheme val="minor"/>
      </rPr>
      <t>1</t>
    </r>
  </si>
  <si>
    <t>Hard Bullet</t>
  </si>
  <si>
    <t>XS2389315768</t>
  </si>
  <si>
    <t>XS2486449072</t>
  </si>
  <si>
    <t>XS2618711068</t>
  </si>
  <si>
    <t>NO0012922568</t>
  </si>
  <si>
    <t>NOK</t>
  </si>
  <si>
    <t>CHF</t>
  </si>
  <si>
    <t>CH0406415304</t>
  </si>
  <si>
    <t>SE0006452611</t>
  </si>
  <si>
    <t>SE0009522865</t>
  </si>
  <si>
    <t>SE0010415679</t>
  </si>
  <si>
    <t>SE0010599050</t>
  </si>
  <si>
    <t>SE0011036722</t>
  </si>
  <si>
    <t>SE0011281765</t>
  </si>
  <si>
    <t>Float</t>
  </si>
  <si>
    <t>STIBOR 3M + 1%</t>
  </si>
  <si>
    <t>SE0013883204</t>
  </si>
  <si>
    <t>SE0013104783</t>
  </si>
  <si>
    <t>SE0013883386</t>
  </si>
  <si>
    <t xml:space="preserve">The covered bond is based on Länsförsäkringars framework for sustainability. </t>
  </si>
  <si>
    <t>SE0013884483</t>
  </si>
  <si>
    <t>STIBOR 3M + 0,54%</t>
  </si>
  <si>
    <t>SE0021770708</t>
  </si>
  <si>
    <t>XS2813159436</t>
  </si>
  <si>
    <t>SE0021512829</t>
  </si>
  <si>
    <t>STIBOR 3M + 0,445%</t>
  </si>
  <si>
    <t>SE0020052769</t>
  </si>
  <si>
    <t>STIBOR 3M + 0,42%</t>
  </si>
  <si>
    <t>XS3033154629</t>
  </si>
  <si>
    <t>SE0024219877</t>
  </si>
  <si>
    <t>SE0013107133</t>
  </si>
  <si>
    <t>STIBOR 3M + 0,37%</t>
  </si>
  <si>
    <t>31/03/2026</t>
  </si>
  <si>
    <t>2034-</t>
  </si>
  <si>
    <t>SE0026853103</t>
  </si>
  <si>
    <t>STIBOR 3M + 0,35%</t>
  </si>
  <si>
    <t>2031-2035</t>
  </si>
  <si>
    <t>2036-2040</t>
  </si>
  <si>
    <t>2041-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</si>
</sst>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u/>
      <sz val="11"/>
      <name val="Calibri"/>
      <family val="2"/>
      <scheme val="minor"/>
    </font>
    <font>
      <sz val="11"/>
      <color rgb="FFFF0000"/>
      <name val="Calibri"/>
      <family val="2"/>
      <scheme val="minor"/>
    </font>
    <font>
      <sz val="11"/>
      <color rgb="FF00B050"/>
      <name val="Arial"/>
      <family val="2"/>
    </font>
    <font>
      <sz val="11"/>
      <name val="Arial"/>
      <family val="2"/>
    </font>
    <font>
      <b/>
      <sz val="11"/>
      <color theme="1"/>
      <name val="Calibri"/>
      <family val="2"/>
      <scheme val="minor"/>
    </font>
    <font>
      <vertAlign val="superscript"/>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s>
  <fills count="37">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
      <left/>
      <right style="thin">
        <color rgb="FFDDDDDD"/>
      </right>
      <top style="thin">
        <color rgb="FFDDDDDD"/>
      </top>
      <bottom style="thin">
        <color rgb="FFDDDDDD"/>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xf numFmtId="0" fontId="31" fillId="0" borderId="0" applyNumberFormat="0" applyFill="0" applyBorder="0" applyAlignment="0" applyProtection="0"/>
    <xf numFmtId="0" fontId="32" fillId="0" borderId="25" applyNumberFormat="0" applyFill="0" applyAlignment="0" applyProtection="0"/>
    <xf numFmtId="0" fontId="33" fillId="0" borderId="26" applyNumberFormat="0" applyFill="0" applyAlignment="0" applyProtection="0"/>
    <xf numFmtId="0" fontId="34" fillId="0" borderId="27" applyNumberFormat="0" applyFill="0" applyAlignment="0" applyProtection="0"/>
    <xf numFmtId="0" fontId="34" fillId="0" borderId="0" applyNumberFormat="0" applyFill="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0" applyNumberFormat="0" applyBorder="0" applyAlignment="0" applyProtection="0"/>
    <xf numFmtId="0" fontId="38" fillId="9" borderId="28" applyNumberFormat="0" applyAlignment="0" applyProtection="0"/>
    <xf numFmtId="0" fontId="39" fillId="10" borderId="29" applyNumberFormat="0" applyAlignment="0" applyProtection="0"/>
    <xf numFmtId="0" fontId="40" fillId="10" borderId="28" applyNumberFormat="0" applyAlignment="0" applyProtection="0"/>
    <xf numFmtId="0" fontId="41" fillId="0" borderId="30" applyNumberFormat="0" applyFill="0" applyAlignment="0" applyProtection="0"/>
    <xf numFmtId="0" fontId="42" fillId="11" borderId="31" applyNumberFormat="0" applyAlignment="0" applyProtection="0"/>
    <xf numFmtId="0" fontId="26" fillId="0" borderId="0" applyNumberFormat="0" applyFill="0" applyBorder="0" applyAlignment="0" applyProtection="0"/>
    <xf numFmtId="0" fontId="43" fillId="0" borderId="0" applyNumberFormat="0" applyFill="0" applyBorder="0" applyAlignment="0" applyProtection="0"/>
    <xf numFmtId="0" fontId="29" fillId="0" borderId="33" applyNumberFormat="0" applyFill="0" applyAlignment="0" applyProtection="0"/>
    <xf numFmtId="0" fontId="4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5" fillId="0" borderId="0"/>
    <xf numFmtId="0" fontId="1" fillId="0" borderId="0"/>
    <xf numFmtId="0" fontId="1" fillId="0" borderId="0"/>
    <xf numFmtId="0" fontId="1" fillId="0" borderId="0"/>
    <xf numFmtId="0" fontId="1" fillId="12" borderId="32" applyNumberFormat="0" applyFont="0" applyAlignment="0" applyProtection="0"/>
  </cellStyleXfs>
  <cellXfs count="123">
    <xf numFmtId="0" fontId="0" fillId="0" borderId="0" xfId="0"/>
    <xf numFmtId="0" fontId="2" fillId="2" borderId="0" xfId="0" applyFont="1" applyFill="1"/>
    <xf numFmtId="0" fontId="5" fillId="2" borderId="0" xfId="0" applyFont="1" applyFill="1"/>
    <xf numFmtId="0" fontId="3" fillId="2" borderId="0" xfId="0" applyFont="1" applyFill="1"/>
    <xf numFmtId="0" fontId="6" fillId="2" borderId="0" xfId="0" applyFont="1" applyFill="1" applyAlignment="1">
      <alignment vertical="top"/>
    </xf>
    <xf numFmtId="0" fontId="2" fillId="3" borderId="0" xfId="0" applyFont="1" applyFill="1"/>
    <xf numFmtId="3" fontId="2" fillId="3" borderId="0" xfId="0" applyNumberFormat="1" applyFont="1" applyFill="1"/>
    <xf numFmtId="0" fontId="3" fillId="3" borderId="0" xfId="0" applyFont="1" applyFill="1" applyAlignment="1">
      <alignment wrapText="1"/>
    </xf>
    <xf numFmtId="0" fontId="2" fillId="3" borderId="0" xfId="0" applyFont="1" applyFill="1" applyAlignment="1">
      <alignment wrapText="1"/>
    </xf>
    <xf numFmtId="10" fontId="2" fillId="3" borderId="0" xfId="1" applyNumberFormat="1" applyFont="1" applyFill="1" applyBorder="1"/>
    <xf numFmtId="0" fontId="2" fillId="3" borderId="0" xfId="0" applyFont="1" applyFill="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xf numFmtId="0" fontId="4" fillId="3" borderId="0" xfId="0" applyFont="1" applyFill="1"/>
    <xf numFmtId="3" fontId="3" fillId="3" borderId="0" xfId="2" applyFill="1" applyBorder="1"/>
    <xf numFmtId="9" fontId="3" fillId="3" borderId="1" xfId="1" applyFont="1" applyFill="1" applyBorder="1"/>
    <xf numFmtId="9" fontId="2" fillId="3" borderId="1" xfId="1" applyFont="1" applyFill="1" applyBorder="1" applyAlignment="1">
      <alignment horizontal="right"/>
    </xf>
    <xf numFmtId="9" fontId="3" fillId="3" borderId="1" xfId="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5"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3" fontId="2" fillId="3" borderId="17" xfId="0" applyNumberFormat="1" applyFont="1" applyFill="1" applyBorder="1"/>
    <xf numFmtId="3" fontId="3" fillId="3" borderId="17" xfId="2" applyFill="1" applyBorder="1"/>
    <xf numFmtId="0" fontId="0" fillId="0" borderId="20" xfId="0" applyBorder="1"/>
    <xf numFmtId="3" fontId="3" fillId="3" borderId="23" xfId="2" applyFill="1" applyBorder="1"/>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4" fontId="2" fillId="3" borderId="0" xfId="0" applyNumberFormat="1" applyFont="1" applyFill="1"/>
    <xf numFmtId="0" fontId="2" fillId="3" borderId="0" xfId="0" applyFont="1" applyFill="1" applyAlignment="1">
      <alignment horizontal="right"/>
    </xf>
    <xf numFmtId="3" fontId="2" fillId="4" borderId="1" xfId="0" applyNumberFormat="1" applyFont="1" applyFill="1" applyBorder="1"/>
    <xf numFmtId="0" fontId="2" fillId="4" borderId="1" xfId="0" applyFont="1" applyFill="1" applyBorder="1"/>
    <xf numFmtId="4" fontId="2" fillId="4" borderId="1" xfId="0" applyNumberFormat="1" applyFont="1" applyFill="1" applyBorder="1"/>
    <xf numFmtId="0" fontId="2" fillId="3" borderId="1" xfId="0" applyFont="1" applyFill="1" applyBorder="1" applyAlignment="1">
      <alignment horizontal="lef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14" fillId="0" borderId="0" xfId="0" applyFont="1" applyAlignment="1">
      <alignment vertical="top" wrapText="1"/>
    </xf>
    <xf numFmtId="0" fontId="2" fillId="0" borderId="0" xfId="0" applyFont="1" applyAlignment="1">
      <alignment vertical="top" wrapText="1"/>
    </xf>
    <xf numFmtId="0" fontId="25" fillId="0" borderId="0" xfId="3" applyFont="1"/>
    <xf numFmtId="0" fontId="14" fillId="0" borderId="0" xfId="0" applyFont="1" applyAlignment="1">
      <alignment vertical="center" wrapText="1"/>
    </xf>
    <xf numFmtId="0" fontId="2" fillId="3" borderId="0" xfId="0" applyFont="1" applyFill="1" applyAlignment="1">
      <alignment vertical="center" wrapText="1"/>
    </xf>
    <xf numFmtId="0" fontId="26" fillId="3" borderId="24" xfId="0" applyFont="1" applyFill="1" applyBorder="1" applyAlignment="1">
      <alignment wrapText="1"/>
    </xf>
    <xf numFmtId="0" fontId="2" fillId="3" borderId="10" xfId="0" applyFont="1" applyFill="1" applyBorder="1" applyAlignment="1">
      <alignment wrapText="1"/>
    </xf>
    <xf numFmtId="0" fontId="2" fillId="3" borderId="24" xfId="0" applyFont="1" applyFill="1" applyBorder="1" applyAlignment="1">
      <alignment wrapText="1"/>
    </xf>
    <xf numFmtId="0" fontId="3" fillId="3" borderId="10" xfId="0" applyFont="1" applyFill="1" applyBorder="1" applyAlignment="1">
      <alignment wrapText="1"/>
    </xf>
    <xf numFmtId="0" fontId="3" fillId="3" borderId="24" xfId="0" applyFont="1" applyFill="1" applyBorder="1" applyAlignment="1">
      <alignment wrapText="1"/>
    </xf>
    <xf numFmtId="0" fontId="2" fillId="3" borderId="0" xfId="0" applyFont="1" applyFill="1" applyAlignment="1">
      <alignment horizontal="left" wrapText="1"/>
    </xf>
    <xf numFmtId="0" fontId="2" fillId="2" borderId="0" xfId="0" applyFont="1" applyFill="1" applyAlignment="1">
      <alignment wrapText="1"/>
    </xf>
    <xf numFmtId="14" fontId="2" fillId="3" borderId="1" xfId="0" applyNumberFormat="1" applyFont="1" applyFill="1" applyBorder="1"/>
    <xf numFmtId="10" fontId="2" fillId="3" borderId="1" xfId="1" applyNumberFormat="1" applyFont="1" applyFill="1" applyBorder="1"/>
    <xf numFmtId="0" fontId="2" fillId="3" borderId="1" xfId="0" applyFont="1" applyFill="1" applyBorder="1" applyAlignment="1">
      <alignment horizontal="right"/>
    </xf>
    <xf numFmtId="10" fontId="2" fillId="3" borderId="1" xfId="0" applyNumberFormat="1" applyFont="1" applyFill="1" applyBorder="1"/>
    <xf numFmtId="4" fontId="2" fillId="3" borderId="1" xfId="0" applyNumberFormat="1" applyFont="1" applyFill="1" applyBorder="1" applyAlignment="1">
      <alignment horizontal="center"/>
    </xf>
    <xf numFmtId="14" fontId="2" fillId="5" borderId="1" xfId="0" applyNumberFormat="1" applyFont="1" applyFill="1" applyBorder="1" applyAlignment="1">
      <alignment horizontal="right"/>
    </xf>
    <xf numFmtId="3" fontId="2" fillId="3" borderId="1" xfId="1" applyNumberFormat="1" applyFont="1" applyFill="1" applyBorder="1"/>
    <xf numFmtId="3" fontId="3" fillId="3" borderId="1" xfId="1" applyNumberFormat="1" applyFont="1" applyFill="1" applyBorder="1"/>
    <xf numFmtId="3" fontId="0" fillId="0" borderId="14" xfId="0" applyNumberFormat="1" applyBorder="1"/>
    <xf numFmtId="3" fontId="2" fillId="3" borderId="18" xfId="1" applyNumberFormat="1" applyFont="1" applyFill="1" applyBorder="1"/>
    <xf numFmtId="3" fontId="3" fillId="3" borderId="19" xfId="1" applyNumberFormat="1" applyFont="1" applyFill="1" applyBorder="1"/>
    <xf numFmtId="3" fontId="29" fillId="0" borderId="21" xfId="0" applyNumberFormat="1" applyFont="1" applyBorder="1"/>
    <xf numFmtId="3" fontId="3" fillId="3" borderId="22" xfId="1" applyNumberFormat="1" applyFont="1" applyFill="1" applyBorder="1"/>
    <xf numFmtId="3" fontId="2" fillId="3" borderId="1" xfId="2" applyFont="1" applyFill="1"/>
    <xf numFmtId="3" fontId="2" fillId="0" borderId="1" xfId="0" applyNumberFormat="1" applyFont="1" applyBorder="1"/>
    <xf numFmtId="9" fontId="2" fillId="0" borderId="1" xfId="1" applyFont="1" applyFill="1" applyBorder="1"/>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24" xfId="0" applyFont="1" applyFill="1" applyBorder="1" applyAlignment="1">
      <alignment horizontal="left"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11" fillId="0" borderId="0" xfId="0" applyFont="1" applyAlignment="1">
      <alignment horizontal="left" vertical="top"/>
    </xf>
    <xf numFmtId="3" fontId="45" fillId="5" borderId="0" xfId="44" applyNumberFormat="1" applyFill="1"/>
  </cellXfs>
  <cellStyles count="49">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nteckning 2" xfId="48" xr:uid="{ED05E118-CD6A-40DF-8B58-FB3A916C865F}"/>
    <cellStyle name="ASCB - Summa" xfId="2" xr:uid="{00000000-0005-0000-0000-000000000000}"/>
    <cellStyle name="Bad" xfId="10" builtinId="27" customBuiltin="1"/>
    <cellStyle name="Calculation" xfId="14" builtinId="22" customBuiltin="1"/>
    <cellStyle name="Check Cell" xfId="16" builtinId="23" customBuiltin="1"/>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3" builtinId="8"/>
    <cellStyle name="Input" xfId="12" builtinId="20" customBuiltin="1"/>
    <cellStyle name="Linked Cell" xfId="15" builtinId="24" customBuiltin="1"/>
    <cellStyle name="Neutral" xfId="11" builtinId="28" customBuiltin="1"/>
    <cellStyle name="Normal" xfId="0" builtinId="0"/>
    <cellStyle name="Normal 2" xfId="45" xr:uid="{D0FE3C35-2445-448D-B32F-BD3534DB2178}"/>
    <cellStyle name="Normal 3" xfId="46" xr:uid="{F9A294B3-5910-41CD-A88E-3BB58563FD55}"/>
    <cellStyle name="Normal 4" xfId="47" xr:uid="{9530E5CA-A1DC-4BA7-AAC9-A70B8D7B6065}"/>
    <cellStyle name="Normal 5" xfId="44" xr:uid="{A926F464-A261-4008-B235-CE273FAA29E7}"/>
    <cellStyle name="Output" xfId="13" builtinId="21" customBuiltin="1"/>
    <cellStyle name="Percent" xfId="1" builtinId="5"/>
    <cellStyle name="Title" xfId="4" builtinId="15" customBuiltin="1"/>
    <cellStyle name="Total" xfId="19" builtinId="25" customBuiltin="1"/>
    <cellStyle name="Warning Text" xfId="17" builtinId="11" customBuiltin="1"/>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2</xdr:col>
      <xdr:colOff>33338</xdr:colOff>
      <xdr:row>1</xdr:row>
      <xdr:rowOff>47625</xdr:rowOff>
    </xdr:from>
    <xdr:to>
      <xdr:col>3</xdr:col>
      <xdr:colOff>12412</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604743</xdr:colOff>
      <xdr:row>132</xdr:row>
      <xdr:rowOff>28765</xdr:rowOff>
    </xdr:from>
    <xdr:to>
      <xdr:col>12</xdr:col>
      <xdr:colOff>521400</xdr:colOff>
      <xdr:row>140</xdr:row>
      <xdr:rowOff>141461</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217738" y="25576513"/>
          <a:ext cx="9045568" cy="162160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Description of hedging the currency risks</a:t>
          </a:r>
        </a:p>
        <a:p>
          <a:endParaRPr lang="sv-SE">
            <a:effectLst/>
          </a:endParaRPr>
        </a:p>
        <a:p>
          <a:pPr eaLnBrk="1" fontAlgn="auto" latinLnBrk="0" hangingPunct="1"/>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xdr:txBody>
    </xdr:sp>
    <xdr:clientData/>
  </xdr:twoCellAnchor>
  <xdr:twoCellAnchor>
    <xdr:from>
      <xdr:col>1</xdr:col>
      <xdr:colOff>585882</xdr:colOff>
      <xdr:row>146</xdr:row>
      <xdr:rowOff>38668</xdr:rowOff>
    </xdr:from>
    <xdr:to>
      <xdr:col>12</xdr:col>
      <xdr:colOff>502539</xdr:colOff>
      <xdr:row>155</xdr:row>
      <xdr:rowOff>103739</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98877" y="28415623"/>
          <a:ext cx="9045568" cy="176259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1100" i="1">
              <a:solidFill>
                <a:schemeClr val="dk1"/>
              </a:solidFill>
              <a:effectLst/>
              <a:latin typeface="+mn-lt"/>
              <a:ea typeface="+mn-ea"/>
              <a:cs typeface="+mn-cs"/>
            </a:rPr>
            <a:t>Description of hedging the currency i</a:t>
          </a:r>
          <a:r>
            <a:rPr lang="sv-SE" sz="1100" i="1">
              <a:solidFill>
                <a:schemeClr val="dk1"/>
              </a:solidFill>
              <a:effectLst/>
              <a:latin typeface="+mn-lt"/>
              <a:ea typeface="+mn-ea"/>
              <a:cs typeface="+mn-cs"/>
            </a:rPr>
            <a:t>nterest rate</a:t>
          </a:r>
          <a:r>
            <a:rPr lang="sv-SE" sz="1100" i="1" baseline="0">
              <a:solidFill>
                <a:schemeClr val="dk1"/>
              </a:solidFill>
              <a:effectLst/>
              <a:latin typeface="+mn-lt"/>
              <a:ea typeface="+mn-ea"/>
              <a:cs typeface="+mn-cs"/>
            </a:rPr>
            <a:t> risk</a:t>
          </a:r>
        </a:p>
        <a:p>
          <a:pPr eaLnBrk="1" fontAlgn="auto" latinLnBrk="0" hangingPunct="1"/>
          <a:endParaRPr lang="sv-SE">
            <a:effectLst/>
          </a:endParaRPr>
        </a:p>
        <a:p>
          <a:pPr eaLnBrk="1" fontAlgn="auto" latinLnBrk="0" hangingPunct="1"/>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A3BB-0B62-4237-931E-2624FF3A6B46}">
  <dimension ref="A1:N156"/>
  <sheetViews>
    <sheetView showGridLines="0" tabSelected="1" zoomScale="84" zoomScaleNormal="80" zoomScaleSheetLayoutView="73" workbookViewId="0"/>
  </sheetViews>
  <sheetFormatPr defaultColWidth="9.140625" defaultRowHeight="15" x14ac:dyDescent="0.25"/>
  <cols>
    <col min="1" max="2" width="9.140625" style="1"/>
    <col min="3" max="3" width="28.140625" style="1" customWidth="1"/>
    <col min="4" max="4" width="13.140625" style="1" customWidth="1"/>
    <col min="5" max="5" width="12.140625" style="1" customWidth="1"/>
    <col min="6" max="6" width="11.5703125" style="1" bestFit="1" customWidth="1"/>
    <col min="7" max="7" width="10.7109375" style="1" bestFit="1" customWidth="1"/>
    <col min="8" max="8" width="19.42578125" style="1" bestFit="1" customWidth="1"/>
    <col min="9" max="10" width="12.85546875" style="1" customWidth="1"/>
    <col min="11" max="11" width="11.5703125" style="1" customWidth="1"/>
    <col min="12" max="12" width="10.7109375" style="1" bestFit="1" customWidth="1"/>
    <col min="13" max="16384" width="9.140625" style="1"/>
  </cols>
  <sheetData>
    <row r="1" spans="1:14" ht="28.5" customHeight="1" x14ac:dyDescent="0.25">
      <c r="B1" s="3" t="s">
        <v>141</v>
      </c>
    </row>
    <row r="2" spans="1:14" ht="61.5" customHeight="1" x14ac:dyDescent="0.25">
      <c r="A2" s="4"/>
      <c r="B2" s="5"/>
      <c r="C2" s="5"/>
      <c r="D2" s="5"/>
      <c r="E2" s="5"/>
      <c r="F2" s="5"/>
      <c r="G2" s="5"/>
      <c r="H2" s="5"/>
      <c r="I2" s="5"/>
      <c r="J2" s="5"/>
      <c r="K2" s="5"/>
      <c r="L2" s="5"/>
      <c r="M2" s="5"/>
      <c r="N2" s="5"/>
    </row>
    <row r="3" spans="1:14" ht="18.75" x14ac:dyDescent="0.3">
      <c r="B3" s="5"/>
      <c r="C3" s="40" t="s">
        <v>61</v>
      </c>
      <c r="N3" s="5"/>
    </row>
    <row r="4" spans="1:14" ht="15" customHeight="1" x14ac:dyDescent="0.25">
      <c r="B4" s="5"/>
      <c r="C4" s="5"/>
      <c r="D4" s="5"/>
      <c r="E4" s="5"/>
      <c r="F4" s="5"/>
      <c r="G4" s="5"/>
      <c r="H4" s="5"/>
      <c r="I4" s="5"/>
      <c r="J4" s="5"/>
      <c r="K4" s="5"/>
      <c r="L4" s="5"/>
      <c r="M4" s="5"/>
      <c r="N4" s="5"/>
    </row>
    <row r="5" spans="1:14" ht="15.75" customHeight="1" x14ac:dyDescent="0.25">
      <c r="B5" s="5"/>
      <c r="C5" s="12" t="s">
        <v>11</v>
      </c>
      <c r="D5" s="12" t="s">
        <v>142</v>
      </c>
      <c r="E5" s="13"/>
      <c r="F5" s="14"/>
      <c r="G5" s="5"/>
      <c r="H5" s="5"/>
      <c r="I5" s="119" t="s">
        <v>138</v>
      </c>
      <c r="J5" s="120"/>
      <c r="K5" s="120"/>
      <c r="L5" s="120"/>
      <c r="M5" s="5"/>
      <c r="N5" s="5"/>
    </row>
    <row r="6" spans="1:14" x14ac:dyDescent="0.25">
      <c r="B6" s="5"/>
      <c r="C6" s="15" t="s">
        <v>12</v>
      </c>
      <c r="D6" s="15" t="s">
        <v>143</v>
      </c>
      <c r="E6" s="5"/>
      <c r="F6" s="16"/>
      <c r="G6" s="5"/>
      <c r="H6" s="5"/>
      <c r="I6" s="120"/>
      <c r="J6" s="120"/>
      <c r="K6" s="120"/>
      <c r="L6" s="120"/>
      <c r="M6" s="5"/>
      <c r="N6" s="5"/>
    </row>
    <row r="7" spans="1:14" x14ac:dyDescent="0.25">
      <c r="B7" s="5"/>
      <c r="C7" s="17" t="s">
        <v>13</v>
      </c>
      <c r="D7" s="17" t="s">
        <v>144</v>
      </c>
      <c r="E7" s="18"/>
      <c r="F7" s="19"/>
      <c r="G7" s="5"/>
      <c r="H7" s="5"/>
      <c r="I7" s="92"/>
      <c r="J7" s="92"/>
      <c r="K7" s="8"/>
      <c r="L7" s="5"/>
      <c r="M7" s="5"/>
      <c r="N7" s="5"/>
    </row>
    <row r="8" spans="1:14" x14ac:dyDescent="0.25">
      <c r="B8" s="5"/>
      <c r="C8" s="5"/>
      <c r="D8" s="5"/>
      <c r="E8" s="5"/>
      <c r="F8" s="5"/>
      <c r="G8" s="5"/>
      <c r="H8" s="5"/>
      <c r="I8" s="5"/>
      <c r="J8" s="5"/>
      <c r="K8" s="5"/>
      <c r="L8" s="5"/>
      <c r="M8" s="5"/>
      <c r="N8" s="5"/>
    </row>
    <row r="9" spans="1:14" x14ac:dyDescent="0.25">
      <c r="B9" s="5"/>
      <c r="C9" s="21" t="s">
        <v>39</v>
      </c>
      <c r="D9" s="21" t="s">
        <v>1</v>
      </c>
      <c r="E9" s="21" t="s">
        <v>2</v>
      </c>
      <c r="F9" s="21" t="s">
        <v>3</v>
      </c>
      <c r="G9" s="5"/>
      <c r="H9" s="5"/>
      <c r="I9" s="11" t="s">
        <v>60</v>
      </c>
      <c r="J9" s="11" t="s">
        <v>190</v>
      </c>
      <c r="K9" s="5"/>
      <c r="L9" s="5"/>
      <c r="M9" s="5"/>
      <c r="N9" s="5"/>
    </row>
    <row r="10" spans="1:14" x14ac:dyDescent="0.25">
      <c r="B10" s="5"/>
      <c r="C10" s="11" t="s">
        <v>40</v>
      </c>
      <c r="D10" s="11" t="s">
        <v>145</v>
      </c>
      <c r="E10" s="11" t="s">
        <v>146</v>
      </c>
      <c r="F10" s="11" t="s">
        <v>147</v>
      </c>
      <c r="G10" s="5"/>
      <c r="H10" s="5"/>
      <c r="I10" s="5"/>
      <c r="J10" s="5"/>
      <c r="K10" s="5"/>
      <c r="L10" s="5"/>
      <c r="M10" s="5"/>
      <c r="N10" s="5"/>
    </row>
    <row r="11" spans="1:14" x14ac:dyDescent="0.25">
      <c r="B11" s="5"/>
      <c r="C11" s="11" t="s">
        <v>41</v>
      </c>
      <c r="D11" s="11" t="s">
        <v>147</v>
      </c>
      <c r="E11" s="11" t="s">
        <v>147</v>
      </c>
      <c r="F11" s="11" t="s">
        <v>147</v>
      </c>
      <c r="G11" s="5"/>
      <c r="H11" s="5"/>
      <c r="I11" s="5"/>
      <c r="J11" s="5"/>
      <c r="K11" s="5"/>
      <c r="L11" s="5"/>
      <c r="M11" s="5"/>
      <c r="N11" s="5"/>
    </row>
    <row r="12" spans="1:14" x14ac:dyDescent="0.25">
      <c r="B12" s="5"/>
      <c r="C12" s="11" t="s">
        <v>42</v>
      </c>
      <c r="D12" s="11" t="s">
        <v>148</v>
      </c>
      <c r="E12" s="11" t="s">
        <v>149</v>
      </c>
      <c r="F12" s="11" t="s">
        <v>147</v>
      </c>
      <c r="G12" s="5"/>
      <c r="H12" s="5"/>
      <c r="I12" s="5"/>
      <c r="J12" s="5"/>
      <c r="K12" s="5"/>
      <c r="L12" s="5"/>
      <c r="M12" s="5"/>
      <c r="N12" s="5"/>
    </row>
    <row r="13" spans="1:14" x14ac:dyDescent="0.25">
      <c r="B13" s="5"/>
      <c r="C13" s="5"/>
      <c r="D13" s="5"/>
      <c r="E13" s="5"/>
      <c r="F13" s="5"/>
      <c r="G13" s="5"/>
      <c r="H13" s="5"/>
      <c r="I13" s="5"/>
      <c r="J13" s="5"/>
      <c r="K13" s="5"/>
      <c r="L13" s="5"/>
      <c r="M13" s="5"/>
      <c r="N13" s="5"/>
    </row>
    <row r="14" spans="1:14" ht="18.75" x14ac:dyDescent="0.3">
      <c r="A14" s="4"/>
      <c r="B14" s="5"/>
      <c r="C14" s="40" t="s">
        <v>21</v>
      </c>
      <c r="N14" s="5"/>
    </row>
    <row r="15" spans="1:14" x14ac:dyDescent="0.25">
      <c r="B15" s="5"/>
      <c r="C15" s="5"/>
      <c r="D15" s="5"/>
      <c r="E15" s="5"/>
      <c r="F15" s="5"/>
      <c r="G15" s="5"/>
      <c r="H15" s="5"/>
      <c r="I15" s="5"/>
      <c r="J15" s="5"/>
      <c r="K15" s="5"/>
      <c r="L15" s="5"/>
      <c r="M15" s="5"/>
      <c r="N15" s="5"/>
    </row>
    <row r="16" spans="1:14" ht="60" x14ac:dyDescent="0.25">
      <c r="B16" s="5"/>
      <c r="C16" s="21" t="s">
        <v>22</v>
      </c>
      <c r="D16" s="27" t="s">
        <v>114</v>
      </c>
      <c r="E16" s="27" t="s">
        <v>113</v>
      </c>
      <c r="F16" s="5"/>
      <c r="G16" s="5"/>
      <c r="H16" s="5"/>
      <c r="I16" s="21" t="s">
        <v>32</v>
      </c>
      <c r="J16" s="21"/>
      <c r="K16" s="24"/>
      <c r="L16" s="5"/>
      <c r="M16" s="5"/>
      <c r="N16" s="5"/>
    </row>
    <row r="17" spans="2:14" x14ac:dyDescent="0.25">
      <c r="B17" s="5"/>
      <c r="C17" s="11" t="s">
        <v>23</v>
      </c>
      <c r="D17" s="22">
        <v>335717.62661935983</v>
      </c>
      <c r="E17" s="22"/>
      <c r="F17" s="5"/>
      <c r="G17" s="5"/>
      <c r="H17" s="5"/>
      <c r="I17" s="11" t="s">
        <v>33</v>
      </c>
      <c r="J17" s="11"/>
      <c r="K17" s="22">
        <v>479588</v>
      </c>
      <c r="L17" s="5"/>
      <c r="M17" s="5"/>
      <c r="N17" s="5"/>
    </row>
    <row r="18" spans="2:14" x14ac:dyDescent="0.25">
      <c r="B18" s="5"/>
      <c r="C18" s="11" t="s">
        <v>112</v>
      </c>
      <c r="D18" s="22">
        <v>9210</v>
      </c>
      <c r="E18" s="22">
        <f>D18</f>
        <v>9210</v>
      </c>
      <c r="F18" s="5"/>
      <c r="G18" s="5"/>
      <c r="H18" s="5"/>
      <c r="I18" s="11" t="s">
        <v>34</v>
      </c>
      <c r="J18" s="11"/>
      <c r="K18" s="22">
        <v>208127</v>
      </c>
      <c r="L18" s="5"/>
      <c r="M18" s="5"/>
      <c r="N18" s="5"/>
    </row>
    <row r="19" spans="2:14" x14ac:dyDescent="0.25">
      <c r="B19" s="5"/>
      <c r="C19" s="11" t="s">
        <v>24</v>
      </c>
      <c r="D19" s="22"/>
      <c r="E19" s="22"/>
      <c r="F19" s="5"/>
      <c r="G19" s="5"/>
      <c r="H19" s="5"/>
      <c r="I19" s="11" t="s">
        <v>38</v>
      </c>
      <c r="J19" s="11"/>
      <c r="K19" s="22">
        <v>206655</v>
      </c>
      <c r="L19" s="5"/>
      <c r="M19" s="5"/>
      <c r="N19" s="5"/>
    </row>
    <row r="20" spans="2:14" x14ac:dyDescent="0.25">
      <c r="B20" s="5"/>
      <c r="C20" s="20" t="s">
        <v>19</v>
      </c>
      <c r="D20" s="23">
        <f>SUM(D17:D19)</f>
        <v>344927.62661935983</v>
      </c>
      <c r="E20" s="23">
        <f>SUM(E17:E19)</f>
        <v>9210</v>
      </c>
      <c r="F20" s="5"/>
      <c r="G20" s="5"/>
      <c r="H20" s="5"/>
      <c r="I20" s="11" t="s">
        <v>150</v>
      </c>
      <c r="J20" s="11"/>
      <c r="K20" s="22">
        <v>700012.56624302501</v>
      </c>
      <c r="L20" s="5"/>
      <c r="M20" s="5"/>
      <c r="N20" s="5"/>
    </row>
    <row r="21" spans="2:14" x14ac:dyDescent="0.25">
      <c r="B21" s="5"/>
      <c r="C21" s="5"/>
      <c r="D21" s="5"/>
      <c r="E21" s="5"/>
      <c r="F21" s="5"/>
      <c r="G21" s="5"/>
      <c r="H21" s="5"/>
      <c r="I21" s="5"/>
      <c r="J21" s="5"/>
      <c r="K21" s="5"/>
      <c r="L21" s="5"/>
      <c r="M21" s="5"/>
      <c r="N21" s="5"/>
    </row>
    <row r="22" spans="2:14" ht="45" x14ac:dyDescent="0.25">
      <c r="B22" s="5"/>
      <c r="C22" s="27" t="s">
        <v>25</v>
      </c>
      <c r="D22" s="28"/>
      <c r="E22" s="28" t="s">
        <v>43</v>
      </c>
      <c r="F22" s="28" t="s">
        <v>63</v>
      </c>
      <c r="G22" s="28" t="s">
        <v>76</v>
      </c>
      <c r="H22" s="5"/>
      <c r="I22" s="21" t="s">
        <v>27</v>
      </c>
      <c r="J22" s="24"/>
      <c r="K22" s="28" t="s">
        <v>43</v>
      </c>
      <c r="L22" s="28" t="s">
        <v>63</v>
      </c>
      <c r="M22" s="5"/>
      <c r="N22" s="5"/>
    </row>
    <row r="23" spans="2:14" x14ac:dyDescent="0.25">
      <c r="B23" s="5"/>
      <c r="C23" s="50" t="s">
        <v>131</v>
      </c>
      <c r="D23" s="93"/>
      <c r="E23" s="22">
        <v>254051.93080397998</v>
      </c>
      <c r="F23" s="36">
        <f>IF($E$31=0,,(E23/$E$31))</f>
        <v>0.75674290135509203</v>
      </c>
      <c r="G23" s="114">
        <v>684769.87706959411</v>
      </c>
      <c r="H23" s="5"/>
      <c r="I23" s="11" t="s">
        <v>52</v>
      </c>
      <c r="J23" s="11"/>
      <c r="K23" s="114">
        <v>35647.726759530015</v>
      </c>
      <c r="L23" s="36">
        <f>IF($K$31=0,,(K23/$K$31))</f>
        <v>0.10618366130637455</v>
      </c>
      <c r="M23" s="5"/>
      <c r="N23" s="5"/>
    </row>
    <row r="24" spans="2:14" x14ac:dyDescent="0.25">
      <c r="B24" s="5"/>
      <c r="C24" s="50" t="s">
        <v>132</v>
      </c>
      <c r="D24" s="93"/>
      <c r="E24" s="22">
        <v>81665.695815380008</v>
      </c>
      <c r="F24" s="36">
        <f t="shared" ref="F24:F30" si="0">IF($E$31=0,,(E24/$E$31))</f>
        <v>0.24325709864490788</v>
      </c>
      <c r="G24" s="114">
        <v>753714.28</v>
      </c>
      <c r="H24" s="5"/>
      <c r="I24" s="11" t="s">
        <v>50</v>
      </c>
      <c r="J24" s="11"/>
      <c r="K24" s="114">
        <v>33303.349354970007</v>
      </c>
      <c r="L24" s="36">
        <f t="shared" ref="L24:L31" si="1">IF($K$31=0,,(K24/$K$31))</f>
        <v>9.9200478957066185E-2</v>
      </c>
      <c r="M24" s="5"/>
      <c r="N24" s="5"/>
    </row>
    <row r="25" spans="2:14" x14ac:dyDescent="0.25">
      <c r="B25" s="5"/>
      <c r="C25" s="50" t="s">
        <v>133</v>
      </c>
      <c r="D25" s="93"/>
      <c r="E25" s="22"/>
      <c r="F25" s="36">
        <f t="shared" si="0"/>
        <v>0</v>
      </c>
      <c r="G25" s="22"/>
      <c r="H25" s="5"/>
      <c r="I25" s="11" t="s">
        <v>51</v>
      </c>
      <c r="J25" s="11"/>
      <c r="K25" s="114">
        <v>13053.892305549987</v>
      </c>
      <c r="L25" s="36">
        <f t="shared" si="1"/>
        <v>3.8883547572408604E-2</v>
      </c>
      <c r="M25" s="5"/>
      <c r="N25" s="5"/>
    </row>
    <row r="26" spans="2:14" x14ac:dyDescent="0.25">
      <c r="B26" s="5"/>
      <c r="C26" s="50" t="s">
        <v>134</v>
      </c>
      <c r="D26" s="93"/>
      <c r="E26" s="22"/>
      <c r="F26" s="36">
        <f t="shared" si="0"/>
        <v>0</v>
      </c>
      <c r="G26" s="22"/>
      <c r="H26" s="5"/>
      <c r="I26" s="11" t="s">
        <v>45</v>
      </c>
      <c r="J26" s="11"/>
      <c r="K26" s="114">
        <v>39666.093218010006</v>
      </c>
      <c r="L26" s="36">
        <f t="shared" si="1"/>
        <v>0.11815314440723078</v>
      </c>
      <c r="M26" s="5"/>
      <c r="N26" s="5"/>
    </row>
    <row r="27" spans="2:14" x14ac:dyDescent="0.25">
      <c r="B27" s="5"/>
      <c r="C27" s="50" t="s">
        <v>135</v>
      </c>
      <c r="D27" s="93"/>
      <c r="E27" s="22"/>
      <c r="F27" s="36">
        <f t="shared" si="0"/>
        <v>0</v>
      </c>
      <c r="G27" s="22"/>
      <c r="H27" s="5"/>
      <c r="I27" s="11" t="s">
        <v>46</v>
      </c>
      <c r="J27" s="11"/>
      <c r="K27" s="114">
        <v>82268.460551939817</v>
      </c>
      <c r="L27" s="36">
        <f t="shared" si="1"/>
        <v>0.24505255020528505</v>
      </c>
      <c r="M27" s="5"/>
      <c r="N27" s="5"/>
    </row>
    <row r="28" spans="2:14" x14ac:dyDescent="0.25">
      <c r="B28" s="5"/>
      <c r="C28" s="50" t="s">
        <v>136</v>
      </c>
      <c r="D28" s="93"/>
      <c r="E28" s="22"/>
      <c r="F28" s="36">
        <f t="shared" si="0"/>
        <v>0</v>
      </c>
      <c r="G28" s="22"/>
      <c r="H28" s="5"/>
      <c r="I28" s="11" t="s">
        <v>47</v>
      </c>
      <c r="J28" s="11"/>
      <c r="K28" s="114">
        <v>51264.899628610037</v>
      </c>
      <c r="L28" s="36">
        <f t="shared" si="1"/>
        <v>0.15270243670206426</v>
      </c>
      <c r="M28" s="5"/>
      <c r="N28" s="5"/>
    </row>
    <row r="29" spans="2:14" x14ac:dyDescent="0.25">
      <c r="B29" s="5"/>
      <c r="C29" s="50" t="s">
        <v>137</v>
      </c>
      <c r="D29" s="93"/>
      <c r="E29" s="22"/>
      <c r="F29" s="36">
        <f t="shared" si="0"/>
        <v>0</v>
      </c>
      <c r="G29" s="22"/>
      <c r="H29" s="5"/>
      <c r="I29" s="11" t="s">
        <v>48</v>
      </c>
      <c r="J29" s="11"/>
      <c r="K29" s="114">
        <v>80513.204800749983</v>
      </c>
      <c r="L29" s="36">
        <f t="shared" si="1"/>
        <v>0.23982418084957063</v>
      </c>
      <c r="M29" s="5"/>
      <c r="N29" s="5"/>
    </row>
    <row r="30" spans="2:14" x14ac:dyDescent="0.25">
      <c r="B30" s="5"/>
      <c r="C30" s="94" t="s">
        <v>26</v>
      </c>
      <c r="D30" s="95"/>
      <c r="E30" s="22"/>
      <c r="F30" s="36">
        <f t="shared" si="0"/>
        <v>0</v>
      </c>
      <c r="G30" s="22"/>
      <c r="H30" s="5"/>
      <c r="I30" s="30" t="s">
        <v>31</v>
      </c>
      <c r="J30" s="30"/>
      <c r="K30" s="31">
        <v>0</v>
      </c>
      <c r="L30" s="36">
        <f t="shared" si="1"/>
        <v>0</v>
      </c>
      <c r="M30" s="5"/>
      <c r="N30" s="5"/>
    </row>
    <row r="31" spans="2:14" x14ac:dyDescent="0.25">
      <c r="B31" s="5"/>
      <c r="C31" s="96" t="s">
        <v>36</v>
      </c>
      <c r="D31" s="97"/>
      <c r="E31" s="29">
        <f>SUM(E23:E30)</f>
        <v>335717.62661936</v>
      </c>
      <c r="F31" s="43">
        <f>IF($E$31=0,,(E31/$E$31))</f>
        <v>1</v>
      </c>
      <c r="G31" s="5"/>
      <c r="H31" s="5"/>
      <c r="I31" s="32" t="s">
        <v>36</v>
      </c>
      <c r="J31" s="33"/>
      <c r="K31" s="29">
        <f>SUM(K23:K30)</f>
        <v>335717.62661935983</v>
      </c>
      <c r="L31" s="43">
        <f t="shared" si="1"/>
        <v>1</v>
      </c>
      <c r="M31" s="5"/>
      <c r="N31" s="5"/>
    </row>
    <row r="32" spans="2:14" x14ac:dyDescent="0.25">
      <c r="B32" s="5"/>
      <c r="C32" s="5"/>
      <c r="D32" s="5"/>
      <c r="E32" s="5"/>
      <c r="F32" s="5"/>
      <c r="G32" s="5"/>
      <c r="H32" s="5"/>
      <c r="I32" s="5"/>
      <c r="J32" s="5"/>
      <c r="K32" s="5"/>
      <c r="L32" s="5"/>
      <c r="M32" s="5"/>
      <c r="N32" s="5"/>
    </row>
    <row r="33" spans="2:14" ht="45" x14ac:dyDescent="0.25">
      <c r="B33" s="5"/>
      <c r="C33" s="27" t="s">
        <v>20</v>
      </c>
      <c r="D33" s="28" t="s">
        <v>43</v>
      </c>
      <c r="E33" s="28" t="s">
        <v>63</v>
      </c>
      <c r="F33" s="5"/>
      <c r="G33" s="5"/>
      <c r="H33" s="5"/>
      <c r="I33" s="21" t="s">
        <v>80</v>
      </c>
      <c r="J33" s="21"/>
      <c r="K33" s="28" t="s">
        <v>43</v>
      </c>
      <c r="L33" s="28" t="s">
        <v>63</v>
      </c>
      <c r="M33" s="5"/>
      <c r="N33" s="5"/>
    </row>
    <row r="34" spans="2:14" x14ac:dyDescent="0.25">
      <c r="B34" s="5"/>
      <c r="C34" s="26" t="s">
        <v>28</v>
      </c>
      <c r="D34" s="22">
        <v>296919.95343577</v>
      </c>
      <c r="E34" s="36">
        <f>IF($D$36=0,,(D34/$D$36))</f>
        <v>0.88443361293156286</v>
      </c>
      <c r="F34" s="5"/>
      <c r="G34" s="5"/>
      <c r="H34" s="5"/>
      <c r="I34" s="11" t="s">
        <v>29</v>
      </c>
      <c r="J34" s="11"/>
      <c r="K34" s="22">
        <v>260802.07735304002</v>
      </c>
      <c r="L34" s="36">
        <f>IF($K$36=0,,(K34/$K$36))</f>
        <v>0.77684952076925096</v>
      </c>
      <c r="M34" s="5"/>
      <c r="N34" s="5"/>
    </row>
    <row r="35" spans="2:14" x14ac:dyDescent="0.25">
      <c r="B35" s="5"/>
      <c r="C35" s="26" t="s">
        <v>9</v>
      </c>
      <c r="D35" s="22">
        <v>38797.673183589999</v>
      </c>
      <c r="E35" s="36">
        <f t="shared" ref="E35:E36" si="2">IF($D$36=0,,(D35/$D$36))</f>
        <v>0.1155663870684371</v>
      </c>
      <c r="F35" s="5"/>
      <c r="G35" s="5"/>
      <c r="H35" s="5"/>
      <c r="I35" s="30" t="s">
        <v>30</v>
      </c>
      <c r="J35" s="30"/>
      <c r="K35" s="31">
        <v>74915.549266319809</v>
      </c>
      <c r="L35" s="36">
        <f t="shared" ref="L35:L36" si="3">IF($K$36=0,,(K35/$K$36))</f>
        <v>0.22315047923074902</v>
      </c>
      <c r="M35" s="5"/>
      <c r="N35" s="5"/>
    </row>
    <row r="36" spans="2:14" x14ac:dyDescent="0.25">
      <c r="B36" s="5"/>
      <c r="C36" s="25" t="s">
        <v>36</v>
      </c>
      <c r="D36" s="29">
        <f>SUM(D34:D35)</f>
        <v>335717.62661936</v>
      </c>
      <c r="E36" s="43">
        <f t="shared" si="2"/>
        <v>1</v>
      </c>
      <c r="F36" s="5"/>
      <c r="G36" s="5"/>
      <c r="H36" s="5"/>
      <c r="I36" s="32" t="s">
        <v>36</v>
      </c>
      <c r="J36" s="33"/>
      <c r="K36" s="29">
        <f>SUM(K34:K35)</f>
        <v>335717.62661935983</v>
      </c>
      <c r="L36" s="43">
        <f t="shared" si="3"/>
        <v>1</v>
      </c>
      <c r="M36" s="5"/>
      <c r="N36" s="5"/>
    </row>
    <row r="37" spans="2:14" x14ac:dyDescent="0.25">
      <c r="B37" s="5"/>
      <c r="C37" s="5"/>
      <c r="D37" s="5"/>
      <c r="E37" s="5"/>
      <c r="F37" s="5"/>
      <c r="G37" s="5"/>
      <c r="H37" s="5"/>
      <c r="I37" s="5"/>
      <c r="J37" s="5"/>
      <c r="K37" s="5"/>
      <c r="L37" s="5"/>
      <c r="M37" s="5"/>
      <c r="N37" s="5"/>
    </row>
    <row r="38" spans="2:14" x14ac:dyDescent="0.25">
      <c r="B38" s="5"/>
      <c r="C38" s="27" t="s">
        <v>83</v>
      </c>
      <c r="D38" s="11">
        <v>6.9</v>
      </c>
      <c r="E38" s="5"/>
      <c r="F38" s="5"/>
      <c r="G38" s="5"/>
      <c r="H38" s="5"/>
      <c r="I38" s="5"/>
      <c r="J38" s="5"/>
      <c r="K38" s="5"/>
      <c r="L38" s="5"/>
      <c r="M38" s="5"/>
      <c r="N38" s="5"/>
    </row>
    <row r="39" spans="2:14" x14ac:dyDescent="0.25">
      <c r="B39" s="5"/>
      <c r="C39" s="7"/>
      <c r="D39" s="5"/>
      <c r="E39" s="5"/>
      <c r="F39" s="5"/>
      <c r="G39" s="5"/>
      <c r="H39" s="5"/>
      <c r="I39" s="6"/>
      <c r="J39" s="5"/>
      <c r="K39" s="5"/>
      <c r="L39" s="5"/>
      <c r="M39" s="5"/>
      <c r="N39" s="5"/>
    </row>
    <row r="40" spans="2:14" x14ac:dyDescent="0.25">
      <c r="B40" s="5"/>
      <c r="C40" s="27" t="s">
        <v>79</v>
      </c>
      <c r="D40" s="34" t="s">
        <v>128</v>
      </c>
      <c r="E40" s="28" t="s">
        <v>5</v>
      </c>
      <c r="F40" s="28" t="s">
        <v>6</v>
      </c>
      <c r="G40" s="28" t="s">
        <v>7</v>
      </c>
      <c r="H40" s="28" t="s">
        <v>8</v>
      </c>
      <c r="I40" s="28" t="s">
        <v>53</v>
      </c>
      <c r="J40" s="28" t="s">
        <v>126</v>
      </c>
      <c r="K40" s="28" t="s">
        <v>127</v>
      </c>
      <c r="L40" s="28" t="s">
        <v>125</v>
      </c>
      <c r="M40" s="28" t="s">
        <v>36</v>
      </c>
      <c r="N40" s="5"/>
    </row>
    <row r="41" spans="2:14" x14ac:dyDescent="0.25">
      <c r="B41" s="5"/>
      <c r="C41" s="11" t="s">
        <v>43</v>
      </c>
      <c r="D41" s="114">
        <v>122350.00669499999</v>
      </c>
      <c r="E41" s="114">
        <v>55007.330155000003</v>
      </c>
      <c r="F41" s="114">
        <v>49605.951927000002</v>
      </c>
      <c r="G41" s="114">
        <v>41869.439245499998</v>
      </c>
      <c r="H41" s="114">
        <v>31844.520498000002</v>
      </c>
      <c r="I41" s="114">
        <v>22252.149913099998</v>
      </c>
      <c r="J41" s="114">
        <v>7479.7367886000002</v>
      </c>
      <c r="K41" s="114">
        <v>5308.4913971800006</v>
      </c>
      <c r="L41" s="113"/>
      <c r="M41" s="29">
        <f>SUM(D41:L41)</f>
        <v>335717.62661938003</v>
      </c>
      <c r="N41" s="5"/>
    </row>
    <row r="42" spans="2:14" x14ac:dyDescent="0.25">
      <c r="B42" s="5"/>
      <c r="C42" s="11" t="s">
        <v>63</v>
      </c>
      <c r="D42" s="36">
        <f>IF($M$41=0,,(D41/$M$41))</f>
        <v>0.36444320164849237</v>
      </c>
      <c r="E42" s="36">
        <f t="shared" ref="E42:M42" si="4">IF($M$41=0,,(E41/$M$41))</f>
        <v>0.16384999116345053</v>
      </c>
      <c r="F42" s="36">
        <f t="shared" si="4"/>
        <v>0.14776093953279601</v>
      </c>
      <c r="G42" s="36">
        <f t="shared" si="4"/>
        <v>0.12471623747349284</v>
      </c>
      <c r="H42" s="36">
        <f t="shared" si="4"/>
        <v>9.4855074541867104E-2</v>
      </c>
      <c r="I42" s="36">
        <f t="shared" si="4"/>
        <v>6.6282340123678937E-2</v>
      </c>
      <c r="J42" s="36">
        <f t="shared" si="4"/>
        <v>2.2279845309046444E-2</v>
      </c>
      <c r="K42" s="36">
        <f t="shared" si="4"/>
        <v>1.581237020717564E-2</v>
      </c>
      <c r="L42" s="36">
        <f t="shared" si="4"/>
        <v>0</v>
      </c>
      <c r="M42" s="43">
        <f t="shared" si="4"/>
        <v>1</v>
      </c>
      <c r="N42" s="5"/>
    </row>
    <row r="43" spans="2:14" x14ac:dyDescent="0.25">
      <c r="B43" s="5"/>
      <c r="C43" s="5"/>
      <c r="D43" s="5"/>
      <c r="E43" s="5"/>
      <c r="F43" s="5"/>
      <c r="G43" s="5"/>
      <c r="H43" s="5"/>
      <c r="I43" s="5"/>
      <c r="J43" s="5"/>
      <c r="K43" s="5"/>
      <c r="L43" s="5"/>
      <c r="M43" s="5"/>
      <c r="N43" s="5"/>
    </row>
    <row r="44" spans="2:14" x14ac:dyDescent="0.25">
      <c r="B44" s="5"/>
      <c r="C44" s="27" t="s">
        <v>82</v>
      </c>
      <c r="D44" s="28">
        <v>2026</v>
      </c>
      <c r="E44" s="28">
        <v>2027</v>
      </c>
      <c r="F44" s="28">
        <v>2028</v>
      </c>
      <c r="G44" s="28">
        <v>2029</v>
      </c>
      <c r="H44" s="28">
        <v>2030</v>
      </c>
      <c r="I44" s="28">
        <v>2031</v>
      </c>
      <c r="J44" s="28">
        <v>2032</v>
      </c>
      <c r="K44" s="28">
        <v>2033</v>
      </c>
      <c r="L44" s="28" t="s">
        <v>191</v>
      </c>
      <c r="M44" s="28" t="s">
        <v>36</v>
      </c>
      <c r="N44" s="5"/>
    </row>
    <row r="45" spans="2:14" x14ac:dyDescent="0.25">
      <c r="B45" s="5"/>
      <c r="C45" s="11" t="s">
        <v>43</v>
      </c>
      <c r="D45" s="22">
        <v>292567.16257311206</v>
      </c>
      <c r="E45" s="22">
        <v>31756.17673182995</v>
      </c>
      <c r="F45" s="22">
        <v>8072.7838616000026</v>
      </c>
      <c r="G45" s="22">
        <v>1947.1513936200006</v>
      </c>
      <c r="H45" s="22">
        <v>920.47175159999995</v>
      </c>
      <c r="I45" s="22">
        <v>243.88348356000006</v>
      </c>
      <c r="J45" s="22">
        <v>87.662531989999991</v>
      </c>
      <c r="K45" s="22">
        <v>61.690118099999999</v>
      </c>
      <c r="L45" s="22">
        <v>60.64417395000001</v>
      </c>
      <c r="M45" s="29">
        <f>SUM(D45:L45)</f>
        <v>335717.62661936198</v>
      </c>
      <c r="N45" s="5"/>
    </row>
    <row r="46" spans="2:14" x14ac:dyDescent="0.25">
      <c r="B46" s="5"/>
      <c r="C46" s="11" t="s">
        <v>63</v>
      </c>
      <c r="D46" s="36">
        <f>IF($M$45=0,,(D45/$M$45))</f>
        <v>0.87146798194431985</v>
      </c>
      <c r="E46" s="36">
        <f t="shared" ref="E46:L46" si="5">IF($M$45=0,,(E45/$M$45))</f>
        <v>9.4591925516723713E-2</v>
      </c>
      <c r="F46" s="36">
        <f t="shared" si="5"/>
        <v>2.4046350925603789E-2</v>
      </c>
      <c r="G46" s="36">
        <f t="shared" si="5"/>
        <v>5.7999677086591848E-3</v>
      </c>
      <c r="H46" s="36">
        <f t="shared" si="5"/>
        <v>2.7418034640273284E-3</v>
      </c>
      <c r="I46" s="36">
        <f t="shared" si="5"/>
        <v>7.2645421098641375E-4</v>
      </c>
      <c r="J46" s="36">
        <f t="shared" si="5"/>
        <v>2.6111983714632929E-4</v>
      </c>
      <c r="K46" s="36">
        <f t="shared" si="5"/>
        <v>1.8375596992392808E-4</v>
      </c>
      <c r="L46" s="36">
        <f t="shared" si="5"/>
        <v>1.8064042260955998E-4</v>
      </c>
      <c r="M46" s="43">
        <f>IF($M$45=0,,(M45/$M$45))</f>
        <v>1</v>
      </c>
      <c r="N46" s="5"/>
    </row>
    <row r="47" spans="2:14" x14ac:dyDescent="0.25">
      <c r="B47" s="5"/>
      <c r="C47" s="5"/>
      <c r="D47" s="46"/>
      <c r="E47" s="46"/>
      <c r="F47" s="46"/>
      <c r="G47" s="46"/>
      <c r="H47" s="46"/>
      <c r="I47" s="46"/>
      <c r="J47" s="46"/>
      <c r="K47" s="46"/>
      <c r="L47" s="46"/>
      <c r="M47" s="47"/>
      <c r="N47" s="5"/>
    </row>
    <row r="48" spans="2:14" x14ac:dyDescent="0.25">
      <c r="B48" s="5"/>
      <c r="C48" s="5"/>
      <c r="D48" s="46"/>
      <c r="E48" s="46"/>
      <c r="F48" s="46"/>
      <c r="G48" s="46"/>
      <c r="H48" s="46"/>
      <c r="I48" s="46"/>
      <c r="J48" s="46"/>
      <c r="K48" s="46"/>
      <c r="L48" s="46"/>
      <c r="M48" s="47"/>
      <c r="N48" s="5"/>
    </row>
    <row r="49" spans="2:14" x14ac:dyDescent="0.25">
      <c r="B49" s="5"/>
      <c r="C49" s="5"/>
      <c r="D49" s="46"/>
      <c r="E49" s="46"/>
      <c r="F49" s="46"/>
      <c r="G49" s="46"/>
      <c r="H49" s="46"/>
      <c r="I49" s="46"/>
      <c r="J49" s="46"/>
      <c r="K49" s="46"/>
      <c r="L49" s="46"/>
      <c r="M49" s="47"/>
      <c r="N49" s="5"/>
    </row>
    <row r="50" spans="2:14" x14ac:dyDescent="0.25">
      <c r="B50" s="5"/>
      <c r="C50" s="5"/>
      <c r="D50" s="46"/>
      <c r="E50" s="46"/>
      <c r="F50" s="46"/>
      <c r="G50" s="46"/>
      <c r="H50" s="46"/>
      <c r="I50" s="46"/>
      <c r="J50" s="46"/>
      <c r="K50" s="46"/>
      <c r="L50" s="46"/>
      <c r="M50" s="47"/>
      <c r="N50" s="5"/>
    </row>
    <row r="51" spans="2:14" x14ac:dyDescent="0.25">
      <c r="B51" s="5"/>
      <c r="C51" s="5"/>
      <c r="D51" s="5"/>
      <c r="E51" s="5"/>
      <c r="F51" s="5"/>
      <c r="G51" s="5"/>
      <c r="H51" s="5"/>
      <c r="I51" s="5"/>
      <c r="J51" s="5"/>
      <c r="K51" s="5"/>
      <c r="L51" s="5"/>
      <c r="M51" s="5"/>
      <c r="N51" s="5"/>
    </row>
    <row r="52" spans="2:14" x14ac:dyDescent="0.25">
      <c r="B52" s="5"/>
      <c r="C52" s="27" t="s">
        <v>0</v>
      </c>
      <c r="D52" s="28" t="s">
        <v>54</v>
      </c>
      <c r="E52" s="28" t="s">
        <v>55</v>
      </c>
      <c r="F52" s="28" t="s">
        <v>56</v>
      </c>
      <c r="G52" s="28" t="s">
        <v>57</v>
      </c>
      <c r="H52" s="28" t="s">
        <v>58</v>
      </c>
      <c r="I52" s="28" t="s">
        <v>36</v>
      </c>
      <c r="J52" s="5"/>
      <c r="K52" s="5"/>
      <c r="L52" s="5"/>
      <c r="M52" s="5"/>
      <c r="N52" s="5"/>
    </row>
    <row r="53" spans="2:14" x14ac:dyDescent="0.25">
      <c r="B53" s="5"/>
      <c r="C53" s="11" t="s">
        <v>43</v>
      </c>
      <c r="D53" s="122">
        <v>49586.520260880097</v>
      </c>
      <c r="E53" s="122">
        <v>41233.341829650228</v>
      </c>
      <c r="F53" s="122">
        <v>29454.555993620001</v>
      </c>
      <c r="G53" s="122">
        <v>53098.557634230165</v>
      </c>
      <c r="H53" s="122">
        <v>162344.6509009802</v>
      </c>
      <c r="I53" s="29">
        <f>SUM(D53:H53)</f>
        <v>335717.62661936064</v>
      </c>
      <c r="J53" s="6"/>
      <c r="K53" s="5"/>
      <c r="L53" s="5"/>
      <c r="M53" s="5"/>
      <c r="N53" s="5"/>
    </row>
    <row r="54" spans="2:14" x14ac:dyDescent="0.25">
      <c r="B54" s="5"/>
      <c r="C54" s="11" t="s">
        <v>63</v>
      </c>
      <c r="D54" s="36">
        <f>IF($I$53=0,,(D53/$I$53))</f>
        <v>0.14770305855015975</v>
      </c>
      <c r="E54" s="36">
        <f t="shared" ref="E54:I54" si="6">IF($I$53=0,,(E53/$I$53))</f>
        <v>0.12282149806927155</v>
      </c>
      <c r="F54" s="36">
        <f t="shared" si="6"/>
        <v>8.7736102182730535E-2</v>
      </c>
      <c r="G54" s="36">
        <f t="shared" si="6"/>
        <v>0.15816434236392876</v>
      </c>
      <c r="H54" s="36">
        <f t="shared" si="6"/>
        <v>0.48357499883390953</v>
      </c>
      <c r="I54" s="43">
        <f t="shared" si="6"/>
        <v>1</v>
      </c>
      <c r="J54" s="5"/>
      <c r="K54" s="5"/>
      <c r="L54" s="5"/>
      <c r="M54" s="5"/>
      <c r="N54" s="5"/>
    </row>
    <row r="55" spans="2:14" x14ac:dyDescent="0.25">
      <c r="B55" s="5"/>
      <c r="C55" s="5"/>
      <c r="D55" s="5"/>
      <c r="E55" s="5"/>
      <c r="F55" s="5"/>
      <c r="G55" s="5"/>
      <c r="H55" s="5"/>
      <c r="I55" s="5"/>
      <c r="J55" s="5"/>
      <c r="K55" s="5"/>
      <c r="L55" s="5"/>
      <c r="M55" s="5"/>
      <c r="N55" s="5"/>
    </row>
    <row r="56" spans="2:14" x14ac:dyDescent="0.25">
      <c r="B56" s="5"/>
      <c r="C56" s="21" t="s">
        <v>35</v>
      </c>
      <c r="D56" s="24"/>
      <c r="E56" s="24"/>
      <c r="F56" s="24"/>
      <c r="G56" s="24"/>
      <c r="H56" s="24"/>
      <c r="I56" s="5"/>
      <c r="J56" s="5"/>
      <c r="K56" s="5"/>
      <c r="L56" s="5"/>
      <c r="M56" s="5"/>
      <c r="N56" s="5"/>
    </row>
    <row r="57" spans="2:14" x14ac:dyDescent="0.25">
      <c r="B57" s="5"/>
      <c r="C57" s="21" t="s">
        <v>110</v>
      </c>
      <c r="D57" s="35" t="s">
        <v>59</v>
      </c>
      <c r="E57" s="35" t="s">
        <v>10</v>
      </c>
      <c r="F57" s="35" t="s">
        <v>66</v>
      </c>
      <c r="G57" s="35" t="s">
        <v>67</v>
      </c>
      <c r="H57" s="35" t="s">
        <v>36</v>
      </c>
      <c r="I57" s="5"/>
      <c r="J57" s="5"/>
      <c r="K57" s="5"/>
      <c r="L57" s="5"/>
      <c r="M57" s="5"/>
      <c r="N57" s="5"/>
    </row>
    <row r="58" spans="2:14" x14ac:dyDescent="0.25">
      <c r="B58" s="5"/>
      <c r="C58" s="11" t="s">
        <v>43</v>
      </c>
      <c r="D58" s="22">
        <v>6534.1828226099997</v>
      </c>
      <c r="E58" s="22">
        <v>154.70746729000001</v>
      </c>
      <c r="F58" s="22">
        <v>0</v>
      </c>
      <c r="G58" s="22">
        <v>0</v>
      </c>
      <c r="H58" s="29">
        <f>SUM(D58:G58)</f>
        <v>6688.8902898999995</v>
      </c>
      <c r="I58" s="5"/>
      <c r="J58" s="5"/>
      <c r="K58" s="5"/>
      <c r="L58" s="5"/>
      <c r="M58" s="5"/>
      <c r="N58" s="5"/>
    </row>
    <row r="59" spans="2:14" x14ac:dyDescent="0.25">
      <c r="B59" s="5"/>
      <c r="C59" s="11" t="s">
        <v>64</v>
      </c>
      <c r="D59" s="44">
        <f>IF($M$45=0,,(D58/$M$45))</f>
        <v>1.9463329609494956E-2</v>
      </c>
      <c r="E59" s="44">
        <f t="shared" ref="E59:G59" si="7">IF($M$45=0,,(E58/$M$45))</f>
        <v>4.6082616765728531E-4</v>
      </c>
      <c r="F59" s="44">
        <f t="shared" si="7"/>
        <v>0</v>
      </c>
      <c r="G59" s="44">
        <f t="shared" si="7"/>
        <v>0</v>
      </c>
      <c r="H59" s="45">
        <f>IF($M$45=0,,(H58/$M$45))</f>
        <v>1.9924155777152241E-2</v>
      </c>
      <c r="I59" s="5"/>
      <c r="J59" s="5"/>
      <c r="K59" s="5"/>
      <c r="L59" s="5"/>
      <c r="M59" s="5"/>
      <c r="N59" s="5"/>
    </row>
    <row r="60" spans="2:14" x14ac:dyDescent="0.25">
      <c r="B60" s="5"/>
      <c r="C60" s="5"/>
      <c r="D60" s="5"/>
      <c r="E60" s="5"/>
      <c r="F60" s="5"/>
      <c r="G60" s="5"/>
      <c r="H60" s="5"/>
      <c r="I60" s="5"/>
      <c r="J60" s="5"/>
      <c r="K60" s="5"/>
      <c r="L60" s="5"/>
      <c r="M60" s="5"/>
      <c r="N60" s="5"/>
    </row>
    <row r="61" spans="2:14" x14ac:dyDescent="0.25">
      <c r="B61" s="5"/>
      <c r="C61" s="27" t="s">
        <v>85</v>
      </c>
      <c r="D61" s="36">
        <v>0</v>
      </c>
      <c r="E61" s="41"/>
      <c r="F61" s="41"/>
      <c r="G61" s="42"/>
      <c r="H61" s="5"/>
      <c r="I61" s="5"/>
      <c r="J61" s="5"/>
      <c r="K61" s="5"/>
      <c r="L61" s="5"/>
      <c r="M61" s="5"/>
      <c r="N61" s="5"/>
    </row>
    <row r="62" spans="2:14" x14ac:dyDescent="0.25">
      <c r="B62" s="5"/>
      <c r="C62" s="5"/>
      <c r="D62" s="5"/>
      <c r="E62" s="5"/>
      <c r="F62" s="5"/>
      <c r="G62" s="5"/>
      <c r="H62" s="5"/>
      <c r="I62" s="5"/>
      <c r="J62" s="5"/>
      <c r="K62" s="5"/>
      <c r="L62" s="5"/>
      <c r="M62" s="5"/>
      <c r="N62" s="5"/>
    </row>
    <row r="63" spans="2:14" x14ac:dyDescent="0.25">
      <c r="B63" s="5"/>
      <c r="C63" s="21" t="s">
        <v>37</v>
      </c>
      <c r="D63" s="24"/>
      <c r="E63" s="5"/>
      <c r="F63" s="5"/>
      <c r="G63" s="5"/>
      <c r="H63" s="5"/>
      <c r="I63" s="5"/>
      <c r="J63" s="5"/>
      <c r="K63" s="5"/>
      <c r="L63" s="5"/>
      <c r="M63" s="5"/>
      <c r="N63" s="5"/>
    </row>
    <row r="64" spans="2:14" x14ac:dyDescent="0.25">
      <c r="B64" s="5"/>
      <c r="C64" s="11" t="s">
        <v>78</v>
      </c>
      <c r="D64" s="36">
        <v>0.31230000000000002</v>
      </c>
      <c r="E64" s="5"/>
      <c r="F64" s="5"/>
      <c r="G64" s="5"/>
      <c r="H64" s="5"/>
      <c r="I64" s="5"/>
      <c r="J64" s="5"/>
      <c r="K64" s="5"/>
      <c r="L64" s="5"/>
      <c r="M64" s="5"/>
      <c r="N64" s="5"/>
    </row>
    <row r="65" spans="1:14" x14ac:dyDescent="0.25">
      <c r="B65" s="5"/>
      <c r="C65" s="11" t="s">
        <v>81</v>
      </c>
      <c r="D65" s="115">
        <v>0.61478686999999999</v>
      </c>
      <c r="E65" s="5"/>
      <c r="F65" s="5"/>
      <c r="G65" s="5"/>
      <c r="H65" s="5"/>
      <c r="I65" s="5"/>
      <c r="J65" s="5"/>
      <c r="K65" s="5"/>
      <c r="L65" s="5"/>
      <c r="M65" s="5"/>
      <c r="N65" s="5"/>
    </row>
    <row r="66" spans="1:14" x14ac:dyDescent="0.25">
      <c r="B66" s="5"/>
      <c r="C66" s="5"/>
      <c r="D66" s="5"/>
      <c r="E66" s="5"/>
      <c r="F66" s="5"/>
      <c r="G66" s="5"/>
      <c r="H66" s="5"/>
      <c r="I66" s="5"/>
      <c r="J66" s="5"/>
      <c r="K66" s="5"/>
      <c r="L66" s="5"/>
      <c r="M66" s="5"/>
      <c r="N66" s="5"/>
    </row>
    <row r="67" spans="1:14" ht="18.75" x14ac:dyDescent="0.3">
      <c r="A67" s="4"/>
      <c r="B67" s="5"/>
      <c r="C67" s="40" t="s">
        <v>62</v>
      </c>
      <c r="D67" s="2"/>
      <c r="E67" s="2"/>
      <c r="F67" s="2"/>
      <c r="G67" s="2"/>
      <c r="H67" s="2"/>
      <c r="I67" s="2"/>
      <c r="J67" s="2"/>
      <c r="K67" s="2"/>
      <c r="L67" s="2"/>
      <c r="M67" s="2"/>
      <c r="N67" s="5"/>
    </row>
    <row r="68" spans="1:14" x14ac:dyDescent="0.25">
      <c r="B68" s="5"/>
      <c r="C68" s="5"/>
      <c r="D68" s="5"/>
      <c r="E68" s="5"/>
      <c r="F68" s="5"/>
      <c r="G68" s="5"/>
      <c r="H68" s="5"/>
      <c r="I68" s="5"/>
      <c r="J68" s="5"/>
      <c r="K68" s="5"/>
      <c r="L68" s="5"/>
      <c r="M68" s="5"/>
      <c r="N68" s="5"/>
    </row>
    <row r="69" spans="1:14" x14ac:dyDescent="0.25">
      <c r="B69" s="5"/>
      <c r="C69" s="21" t="s">
        <v>14</v>
      </c>
      <c r="D69" s="24"/>
      <c r="E69" s="39"/>
      <c r="F69" s="39"/>
      <c r="G69" s="24"/>
      <c r="H69" s="24"/>
      <c r="I69" s="24"/>
      <c r="J69" s="24"/>
      <c r="K69" s="24"/>
      <c r="L69" s="24"/>
      <c r="M69" s="5"/>
      <c r="N69" s="5"/>
    </row>
    <row r="70" spans="1:14" ht="30" x14ac:dyDescent="0.25">
      <c r="B70" s="5"/>
      <c r="C70" s="27" t="s">
        <v>4</v>
      </c>
      <c r="D70" s="28" t="s">
        <v>117</v>
      </c>
      <c r="E70" s="28" t="s">
        <v>17</v>
      </c>
      <c r="F70" s="28" t="s">
        <v>44</v>
      </c>
      <c r="G70" s="28" t="s">
        <v>15</v>
      </c>
      <c r="H70" s="38" t="s">
        <v>16</v>
      </c>
      <c r="I70" s="28" t="s">
        <v>20</v>
      </c>
      <c r="J70" s="28" t="s">
        <v>84</v>
      </c>
      <c r="K70" s="28" t="s">
        <v>119</v>
      </c>
      <c r="L70" s="28" t="s">
        <v>118</v>
      </c>
      <c r="M70" s="5"/>
      <c r="N70" s="5"/>
    </row>
    <row r="71" spans="1:14" x14ac:dyDescent="0.25">
      <c r="B71" s="5"/>
      <c r="C71" s="26" t="s">
        <v>152</v>
      </c>
      <c r="D71" s="22">
        <v>27800</v>
      </c>
      <c r="E71" s="11" t="s">
        <v>70</v>
      </c>
      <c r="F71" s="22">
        <v>27800</v>
      </c>
      <c r="G71" s="100">
        <v>43537</v>
      </c>
      <c r="H71" s="101">
        <v>1.4999999999999999E-2</v>
      </c>
      <c r="I71" s="37" t="s">
        <v>9</v>
      </c>
      <c r="J71" s="11" t="s">
        <v>151</v>
      </c>
      <c r="K71" s="100">
        <v>46281</v>
      </c>
      <c r="L71" s="100"/>
      <c r="M71" s="5"/>
      <c r="N71" s="5"/>
    </row>
    <row r="72" spans="1:14" x14ac:dyDescent="0.25">
      <c r="B72" s="5"/>
      <c r="C72" s="26" t="s">
        <v>153</v>
      </c>
      <c r="D72" s="22">
        <v>27750</v>
      </c>
      <c r="E72" s="11" t="s">
        <v>70</v>
      </c>
      <c r="F72" s="22">
        <v>27750</v>
      </c>
      <c r="G72" s="100">
        <v>44061</v>
      </c>
      <c r="H72" s="101">
        <v>0.01</v>
      </c>
      <c r="I72" s="37" t="s">
        <v>9</v>
      </c>
      <c r="J72" s="11" t="s">
        <v>151</v>
      </c>
      <c r="K72" s="100">
        <v>46645</v>
      </c>
      <c r="L72" s="100"/>
      <c r="M72" s="5"/>
      <c r="N72" s="5"/>
    </row>
    <row r="73" spans="1:14" x14ac:dyDescent="0.25">
      <c r="B73" s="5"/>
      <c r="C73" s="26" t="s">
        <v>154</v>
      </c>
      <c r="D73" s="22">
        <v>36950</v>
      </c>
      <c r="E73" s="11" t="s">
        <v>70</v>
      </c>
      <c r="F73" s="22">
        <v>36950</v>
      </c>
      <c r="G73" s="100">
        <v>44301</v>
      </c>
      <c r="H73" s="101">
        <v>5.0000000000000001E-3</v>
      </c>
      <c r="I73" s="37" t="s">
        <v>9</v>
      </c>
      <c r="J73" s="11" t="s">
        <v>151</v>
      </c>
      <c r="K73" s="100">
        <v>47016</v>
      </c>
      <c r="L73" s="100"/>
      <c r="M73" s="5"/>
      <c r="N73" s="5"/>
    </row>
    <row r="74" spans="1:14" ht="17.25" x14ac:dyDescent="0.25">
      <c r="B74" s="5"/>
      <c r="C74" s="26" t="s">
        <v>155</v>
      </c>
      <c r="D74" s="22">
        <v>40400</v>
      </c>
      <c r="E74" s="11" t="s">
        <v>70</v>
      </c>
      <c r="F74" s="22">
        <v>40400</v>
      </c>
      <c r="G74" s="100">
        <v>44818</v>
      </c>
      <c r="H74" s="101">
        <v>0.03</v>
      </c>
      <c r="I74" s="37" t="s">
        <v>9</v>
      </c>
      <c r="J74" s="11" t="s">
        <v>157</v>
      </c>
      <c r="K74" s="100">
        <v>47380</v>
      </c>
      <c r="L74" s="100">
        <v>47745</v>
      </c>
      <c r="M74" s="5"/>
      <c r="N74" s="5"/>
    </row>
    <row r="75" spans="1:14" ht="17.25" x14ac:dyDescent="0.25">
      <c r="B75" s="5"/>
      <c r="C75" s="26" t="s">
        <v>156</v>
      </c>
      <c r="D75" s="22">
        <v>34150</v>
      </c>
      <c r="E75" s="11" t="s">
        <v>70</v>
      </c>
      <c r="F75" s="22">
        <v>34150</v>
      </c>
      <c r="G75" s="100">
        <v>45086</v>
      </c>
      <c r="H75" s="101">
        <v>3.7499999999999999E-2</v>
      </c>
      <c r="I75" s="37" t="s">
        <v>9</v>
      </c>
      <c r="J75" s="11" t="s">
        <v>157</v>
      </c>
      <c r="K75" s="100">
        <v>47756</v>
      </c>
      <c r="L75" s="100">
        <v>48121</v>
      </c>
      <c r="M75" s="5"/>
      <c r="N75" s="5"/>
    </row>
    <row r="76" spans="1:14" ht="17.25" x14ac:dyDescent="0.25">
      <c r="B76" s="5"/>
      <c r="C76" s="26" t="s">
        <v>180</v>
      </c>
      <c r="D76" s="22">
        <v>25050</v>
      </c>
      <c r="E76" s="11" t="s">
        <v>70</v>
      </c>
      <c r="F76" s="22">
        <v>25050</v>
      </c>
      <c r="G76" s="100">
        <v>45439</v>
      </c>
      <c r="H76" s="101">
        <v>3.5000000000000003E-2</v>
      </c>
      <c r="I76" s="37" t="s">
        <v>9</v>
      </c>
      <c r="J76" s="11" t="s">
        <v>157</v>
      </c>
      <c r="K76" s="100">
        <v>48101</v>
      </c>
      <c r="L76" s="100">
        <v>48467</v>
      </c>
      <c r="M76" s="5"/>
      <c r="N76" s="5"/>
    </row>
    <row r="77" spans="1:14" ht="17.25" x14ac:dyDescent="0.25">
      <c r="B77" s="5"/>
      <c r="C77" s="26" t="s">
        <v>187</v>
      </c>
      <c r="D77" s="22">
        <v>21950</v>
      </c>
      <c r="E77" s="11" t="s">
        <v>70</v>
      </c>
      <c r="F77" s="22">
        <v>21950</v>
      </c>
      <c r="G77" s="100">
        <v>45790</v>
      </c>
      <c r="H77" s="101">
        <v>0.03</v>
      </c>
      <c r="I77" s="37" t="s">
        <v>9</v>
      </c>
      <c r="J77" s="11" t="s">
        <v>157</v>
      </c>
      <c r="K77" s="100">
        <v>48480</v>
      </c>
      <c r="L77" s="100">
        <v>48845</v>
      </c>
      <c r="M77" s="5"/>
      <c r="N77" s="5"/>
    </row>
    <row r="78" spans="1:14" x14ac:dyDescent="0.25">
      <c r="B78" s="5"/>
      <c r="C78" s="25" t="s">
        <v>36</v>
      </c>
      <c r="D78" s="23">
        <f>SUM(D71:D77)</f>
        <v>214050</v>
      </c>
      <c r="E78" s="74"/>
      <c r="F78" s="23">
        <f>SUM(F71:F77)</f>
        <v>214050</v>
      </c>
      <c r="G78" s="75"/>
      <c r="H78" s="75"/>
      <c r="I78" s="76"/>
      <c r="J78" s="75"/>
      <c r="K78" s="75"/>
      <c r="L78" s="75"/>
      <c r="M78" s="5"/>
      <c r="N78" s="5"/>
    </row>
    <row r="79" spans="1:14" x14ac:dyDescent="0.25">
      <c r="B79" s="5"/>
      <c r="C79" s="8"/>
      <c r="D79" s="10"/>
      <c r="E79" s="10"/>
      <c r="F79" s="10"/>
      <c r="G79" s="10"/>
      <c r="H79" s="10"/>
      <c r="I79" s="10"/>
      <c r="J79" s="10"/>
      <c r="K79" s="5"/>
      <c r="L79" s="5"/>
      <c r="M79" s="5"/>
      <c r="N79" s="5"/>
    </row>
    <row r="80" spans="1:14" x14ac:dyDescent="0.25">
      <c r="B80" s="5"/>
      <c r="C80" s="27" t="s">
        <v>18</v>
      </c>
      <c r="D80" s="39"/>
      <c r="E80" s="39"/>
      <c r="F80" s="39"/>
      <c r="G80" s="39"/>
      <c r="H80" s="39"/>
      <c r="I80" s="39"/>
      <c r="J80" s="39"/>
      <c r="K80" s="24"/>
      <c r="L80" s="24"/>
      <c r="M80" s="5"/>
      <c r="N80" s="5"/>
    </row>
    <row r="81" spans="2:14" ht="30" x14ac:dyDescent="0.25">
      <c r="B81" s="5"/>
      <c r="C81" s="27" t="s">
        <v>4</v>
      </c>
      <c r="D81" s="28" t="s">
        <v>117</v>
      </c>
      <c r="E81" s="28" t="s">
        <v>17</v>
      </c>
      <c r="F81" s="28" t="s">
        <v>44</v>
      </c>
      <c r="G81" s="28" t="s">
        <v>15</v>
      </c>
      <c r="H81" s="38" t="s">
        <v>16</v>
      </c>
      <c r="I81" s="28" t="s">
        <v>20</v>
      </c>
      <c r="J81" s="28" t="s">
        <v>84</v>
      </c>
      <c r="K81" s="28" t="s">
        <v>119</v>
      </c>
      <c r="L81" s="28" t="s">
        <v>118</v>
      </c>
      <c r="M81" s="5"/>
      <c r="N81" s="5"/>
    </row>
    <row r="82" spans="2:14" x14ac:dyDescent="0.25">
      <c r="B82" s="5"/>
      <c r="C82" s="26" t="s">
        <v>159</v>
      </c>
      <c r="D82" s="22">
        <v>500</v>
      </c>
      <c r="E82" s="102" t="s">
        <v>71</v>
      </c>
      <c r="F82" s="22">
        <v>5079</v>
      </c>
      <c r="G82" s="100">
        <v>44455</v>
      </c>
      <c r="H82" s="103">
        <v>1E-4</v>
      </c>
      <c r="I82" s="104" t="s">
        <v>9</v>
      </c>
      <c r="J82" s="11" t="s">
        <v>158</v>
      </c>
      <c r="K82" s="100">
        <v>47023</v>
      </c>
      <c r="L82" s="105"/>
      <c r="M82" s="5"/>
      <c r="N82" s="5"/>
    </row>
    <row r="83" spans="2:14" ht="17.25" x14ac:dyDescent="0.25">
      <c r="B83" s="5"/>
      <c r="C83" s="26" t="s">
        <v>160</v>
      </c>
      <c r="D83" s="22">
        <v>500</v>
      </c>
      <c r="E83" s="102" t="s">
        <v>71</v>
      </c>
      <c r="F83" s="22">
        <v>5240</v>
      </c>
      <c r="G83" s="100">
        <v>44704</v>
      </c>
      <c r="H83" s="103">
        <v>1.3750000000000001E-4</v>
      </c>
      <c r="I83" s="104" t="s">
        <v>9</v>
      </c>
      <c r="J83" s="11" t="s">
        <v>157</v>
      </c>
      <c r="K83" s="100">
        <v>46538</v>
      </c>
      <c r="L83" s="105">
        <v>46904</v>
      </c>
      <c r="M83" s="5"/>
      <c r="N83" s="5"/>
    </row>
    <row r="84" spans="2:14" ht="17.25" x14ac:dyDescent="0.25">
      <c r="B84" s="5"/>
      <c r="C84" s="26" t="s">
        <v>161</v>
      </c>
      <c r="D84" s="22">
        <v>500</v>
      </c>
      <c r="E84" s="102" t="s">
        <v>71</v>
      </c>
      <c r="F84" s="22">
        <v>5691.5</v>
      </c>
      <c r="G84" s="100">
        <v>45042</v>
      </c>
      <c r="H84" s="103">
        <v>3.2500000000000001E-2</v>
      </c>
      <c r="I84" s="104" t="s">
        <v>9</v>
      </c>
      <c r="J84" s="11" t="s">
        <v>157</v>
      </c>
      <c r="K84" s="100">
        <v>47242</v>
      </c>
      <c r="L84" s="100">
        <v>47607</v>
      </c>
      <c r="M84" s="5"/>
      <c r="N84" s="5"/>
    </row>
    <row r="85" spans="2:14" ht="17.25" x14ac:dyDescent="0.25">
      <c r="B85" s="5"/>
      <c r="C85" s="26" t="s">
        <v>181</v>
      </c>
      <c r="D85" s="22">
        <v>500</v>
      </c>
      <c r="E85" s="102" t="s">
        <v>71</v>
      </c>
      <c r="F85" s="22">
        <v>5822.5</v>
      </c>
      <c r="G85" s="100">
        <v>45407</v>
      </c>
      <c r="H85" s="103">
        <v>3.125E-2</v>
      </c>
      <c r="I85" s="104" t="s">
        <v>9</v>
      </c>
      <c r="J85" s="11" t="s">
        <v>157</v>
      </c>
      <c r="K85" s="100">
        <v>47606</v>
      </c>
      <c r="L85" s="100">
        <v>47971</v>
      </c>
      <c r="M85" s="5"/>
      <c r="N85" s="5"/>
    </row>
    <row r="86" spans="2:14" ht="17.25" x14ac:dyDescent="0.25">
      <c r="B86" s="5"/>
      <c r="C86" s="26" t="s">
        <v>186</v>
      </c>
      <c r="D86" s="22">
        <v>500</v>
      </c>
      <c r="E86" s="102" t="s">
        <v>71</v>
      </c>
      <c r="F86" s="22">
        <v>5494.25</v>
      </c>
      <c r="G86" s="100">
        <v>45734</v>
      </c>
      <c r="H86" s="103">
        <v>2.75E-2</v>
      </c>
      <c r="I86" s="104" t="s">
        <v>9</v>
      </c>
      <c r="J86" s="11" t="s">
        <v>157</v>
      </c>
      <c r="K86" s="100">
        <v>47567</v>
      </c>
      <c r="L86" s="100">
        <v>47932</v>
      </c>
      <c r="M86" s="5"/>
      <c r="N86" s="5"/>
    </row>
    <row r="87" spans="2:14" x14ac:dyDescent="0.25">
      <c r="B87" s="5"/>
      <c r="C87" s="11" t="s">
        <v>36</v>
      </c>
      <c r="D87" s="74"/>
      <c r="E87" s="75"/>
      <c r="F87" s="23">
        <f>SUM(F82:F86)</f>
        <v>27327.25</v>
      </c>
      <c r="G87" s="75"/>
      <c r="H87" s="75"/>
      <c r="I87" s="76"/>
      <c r="J87" s="75"/>
      <c r="K87" s="75"/>
      <c r="L87" s="75"/>
      <c r="M87" s="5"/>
      <c r="N87" s="5"/>
    </row>
    <row r="88" spans="2:14" x14ac:dyDescent="0.25">
      <c r="B88" s="5"/>
      <c r="C88" s="5"/>
      <c r="D88" s="5"/>
      <c r="E88" s="5"/>
      <c r="F88" s="5"/>
      <c r="G88" s="5"/>
      <c r="H88" s="5"/>
      <c r="I88" s="9"/>
      <c r="J88" s="5"/>
      <c r="K88" s="5"/>
      <c r="L88" s="5"/>
      <c r="M88" s="5"/>
      <c r="N88" s="5"/>
    </row>
    <row r="89" spans="2:14" x14ac:dyDescent="0.25">
      <c r="B89" s="5"/>
      <c r="C89" s="27" t="s">
        <v>107</v>
      </c>
      <c r="D89" s="39"/>
      <c r="E89" s="39"/>
      <c r="F89" s="39"/>
      <c r="G89" s="39"/>
      <c r="H89" s="39"/>
      <c r="I89" s="39"/>
      <c r="J89" s="39"/>
      <c r="K89" s="24"/>
      <c r="L89" s="24"/>
      <c r="M89" s="5"/>
      <c r="N89" s="5"/>
    </row>
    <row r="90" spans="2:14" ht="30" x14ac:dyDescent="0.25">
      <c r="B90" s="5"/>
      <c r="C90" s="27" t="s">
        <v>4</v>
      </c>
      <c r="D90" s="28" t="s">
        <v>117</v>
      </c>
      <c r="E90" s="28" t="s">
        <v>17</v>
      </c>
      <c r="F90" s="28" t="s">
        <v>44</v>
      </c>
      <c r="G90" s="28" t="s">
        <v>15</v>
      </c>
      <c r="H90" s="38" t="s">
        <v>16</v>
      </c>
      <c r="I90" s="28" t="s">
        <v>20</v>
      </c>
      <c r="J90" s="28" t="s">
        <v>84</v>
      </c>
      <c r="K90" s="28" t="s">
        <v>119</v>
      </c>
      <c r="L90" s="28" t="s">
        <v>118</v>
      </c>
      <c r="M90" s="5"/>
      <c r="N90" s="5"/>
    </row>
    <row r="91" spans="2:14" ht="17.25" x14ac:dyDescent="0.25">
      <c r="B91" s="5"/>
      <c r="C91" s="26" t="s">
        <v>162</v>
      </c>
      <c r="D91" s="22">
        <v>2510</v>
      </c>
      <c r="E91" s="102" t="s">
        <v>163</v>
      </c>
      <c r="F91" s="22">
        <v>2460</v>
      </c>
      <c r="G91" s="100">
        <v>45061</v>
      </c>
      <c r="H91" s="101">
        <v>3.9699999999999999E-2</v>
      </c>
      <c r="I91" s="37" t="s">
        <v>9</v>
      </c>
      <c r="J91" s="11" t="s">
        <v>157</v>
      </c>
      <c r="K91" s="100">
        <v>47994</v>
      </c>
      <c r="L91" s="100">
        <v>48360</v>
      </c>
      <c r="M91" s="5"/>
      <c r="N91" s="5"/>
    </row>
    <row r="92" spans="2:14" x14ac:dyDescent="0.25">
      <c r="B92" s="5"/>
      <c r="C92" s="26" t="s">
        <v>165</v>
      </c>
      <c r="D92" s="22">
        <v>200</v>
      </c>
      <c r="E92" s="102" t="s">
        <v>164</v>
      </c>
      <c r="F92" s="22">
        <v>1772</v>
      </c>
      <c r="G92" s="100">
        <v>43199</v>
      </c>
      <c r="H92" s="101">
        <v>2E-3</v>
      </c>
      <c r="I92" s="37" t="s">
        <v>9</v>
      </c>
      <c r="J92" s="11" t="s">
        <v>158</v>
      </c>
      <c r="K92" s="100">
        <v>46129</v>
      </c>
      <c r="L92" s="11"/>
      <c r="M92" s="5"/>
      <c r="N92" s="5"/>
    </row>
    <row r="93" spans="2:14" x14ac:dyDescent="0.25">
      <c r="B93" s="5"/>
      <c r="C93" s="26" t="s">
        <v>166</v>
      </c>
      <c r="D93" s="22">
        <v>200</v>
      </c>
      <c r="E93" s="102" t="s">
        <v>70</v>
      </c>
      <c r="F93" s="22">
        <v>200</v>
      </c>
      <c r="G93" s="100">
        <v>41953</v>
      </c>
      <c r="H93" s="101">
        <v>1.9400000000000001E-2</v>
      </c>
      <c r="I93" s="37" t="s">
        <v>9</v>
      </c>
      <c r="J93" s="11" t="s">
        <v>158</v>
      </c>
      <c r="K93" s="100">
        <v>46343</v>
      </c>
      <c r="L93" s="11"/>
      <c r="M93" s="5"/>
      <c r="N93" s="5"/>
    </row>
    <row r="94" spans="2:14" x14ac:dyDescent="0.25">
      <c r="B94" s="5"/>
      <c r="C94" s="26" t="s">
        <v>167</v>
      </c>
      <c r="D94" s="22">
        <v>660</v>
      </c>
      <c r="E94" s="102" t="s">
        <v>70</v>
      </c>
      <c r="F94" s="22">
        <v>660</v>
      </c>
      <c r="G94" s="100">
        <v>42748</v>
      </c>
      <c r="H94" s="101">
        <v>1.7149999999999999E-2</v>
      </c>
      <c r="I94" s="37" t="s">
        <v>9</v>
      </c>
      <c r="J94" s="11" t="s">
        <v>158</v>
      </c>
      <c r="K94" s="100">
        <v>46407</v>
      </c>
      <c r="L94" s="11"/>
      <c r="M94" s="5"/>
      <c r="N94" s="5"/>
    </row>
    <row r="95" spans="2:14" x14ac:dyDescent="0.25">
      <c r="B95" s="5"/>
      <c r="C95" s="26" t="s">
        <v>168</v>
      </c>
      <c r="D95" s="22">
        <v>450</v>
      </c>
      <c r="E95" s="102" t="s">
        <v>70</v>
      </c>
      <c r="F95" s="22">
        <v>450</v>
      </c>
      <c r="G95" s="100">
        <v>42999</v>
      </c>
      <c r="H95" s="101">
        <v>1.9599999999999999E-2</v>
      </c>
      <c r="I95" s="37" t="s">
        <v>9</v>
      </c>
      <c r="J95" s="11" t="s">
        <v>158</v>
      </c>
      <c r="K95" s="100">
        <v>47389</v>
      </c>
      <c r="L95" s="11"/>
      <c r="M95" s="5"/>
      <c r="N95" s="5"/>
    </row>
    <row r="96" spans="2:14" x14ac:dyDescent="0.25">
      <c r="B96" s="5"/>
      <c r="C96" s="26" t="s">
        <v>169</v>
      </c>
      <c r="D96" s="22">
        <v>1030</v>
      </c>
      <c r="E96" s="102" t="s">
        <v>70</v>
      </c>
      <c r="F96" s="22">
        <v>1030</v>
      </c>
      <c r="G96" s="100">
        <v>43088</v>
      </c>
      <c r="H96" s="101">
        <v>1.7999999999999999E-2</v>
      </c>
      <c r="I96" s="37" t="s">
        <v>9</v>
      </c>
      <c r="J96" s="11" t="s">
        <v>158</v>
      </c>
      <c r="K96" s="100">
        <v>47480</v>
      </c>
      <c r="L96" s="11"/>
      <c r="M96" s="5"/>
      <c r="N96" s="5"/>
    </row>
    <row r="97" spans="2:14" x14ac:dyDescent="0.25">
      <c r="B97" s="5"/>
      <c r="C97" s="26" t="s">
        <v>170</v>
      </c>
      <c r="D97" s="22">
        <v>300</v>
      </c>
      <c r="E97" s="102" t="s">
        <v>70</v>
      </c>
      <c r="F97" s="22">
        <v>300</v>
      </c>
      <c r="G97" s="100">
        <v>43173</v>
      </c>
      <c r="H97" s="101">
        <v>1.6E-2</v>
      </c>
      <c r="I97" s="37" t="s">
        <v>9</v>
      </c>
      <c r="J97" s="11" t="s">
        <v>158</v>
      </c>
      <c r="K97" s="100">
        <v>46468</v>
      </c>
      <c r="L97" s="11"/>
      <c r="M97" s="5"/>
      <c r="N97" s="5"/>
    </row>
    <row r="98" spans="2:14" x14ac:dyDescent="0.25">
      <c r="B98" s="5"/>
      <c r="C98" s="26" t="s">
        <v>171</v>
      </c>
      <c r="D98" s="22">
        <v>200</v>
      </c>
      <c r="E98" s="102" t="s">
        <v>70</v>
      </c>
      <c r="F98" s="22">
        <v>200</v>
      </c>
      <c r="G98" s="100">
        <v>43235</v>
      </c>
      <c r="H98" s="101">
        <v>1.8785E-2</v>
      </c>
      <c r="I98" s="37" t="s">
        <v>9</v>
      </c>
      <c r="J98" s="11" t="s">
        <v>158</v>
      </c>
      <c r="K98" s="100">
        <v>47625</v>
      </c>
      <c r="L98" s="11"/>
      <c r="M98" s="5"/>
      <c r="N98" s="5"/>
    </row>
    <row r="99" spans="2:14" x14ac:dyDescent="0.25">
      <c r="B99" s="5"/>
      <c r="C99" s="26" t="s">
        <v>174</v>
      </c>
      <c r="D99" s="22">
        <v>500</v>
      </c>
      <c r="E99" s="102" t="s">
        <v>70</v>
      </c>
      <c r="F99" s="22">
        <v>500</v>
      </c>
      <c r="G99" s="100">
        <v>44455</v>
      </c>
      <c r="H99" s="102" t="s">
        <v>173</v>
      </c>
      <c r="I99" s="37" t="s">
        <v>172</v>
      </c>
      <c r="J99" s="11" t="s">
        <v>158</v>
      </c>
      <c r="K99" s="100">
        <v>46237</v>
      </c>
      <c r="L99" s="11"/>
      <c r="M99" s="5"/>
      <c r="N99" s="5"/>
    </row>
    <row r="100" spans="2:14" x14ac:dyDescent="0.25">
      <c r="B100" s="5"/>
      <c r="C100" s="26" t="s">
        <v>175</v>
      </c>
      <c r="D100" s="22">
        <v>1000</v>
      </c>
      <c r="E100" s="102" t="s">
        <v>70</v>
      </c>
      <c r="F100" s="22">
        <v>1000</v>
      </c>
      <c r="G100" s="100">
        <v>44461</v>
      </c>
      <c r="H100" s="102" t="s">
        <v>173</v>
      </c>
      <c r="I100" s="37" t="s">
        <v>172</v>
      </c>
      <c r="J100" s="11" t="s">
        <v>158</v>
      </c>
      <c r="K100" s="100">
        <v>46296</v>
      </c>
      <c r="L100" s="11"/>
      <c r="M100" s="5"/>
      <c r="N100" s="5"/>
    </row>
    <row r="101" spans="2:14" x14ac:dyDescent="0.25">
      <c r="B101" s="5"/>
      <c r="C101" s="26" t="s">
        <v>176</v>
      </c>
      <c r="D101" s="22">
        <v>1600</v>
      </c>
      <c r="E101" s="102" t="s">
        <v>70</v>
      </c>
      <c r="F101" s="22">
        <v>1600</v>
      </c>
      <c r="G101" s="100">
        <v>44574</v>
      </c>
      <c r="H101" s="102" t="s">
        <v>173</v>
      </c>
      <c r="I101" s="37" t="s">
        <v>172</v>
      </c>
      <c r="J101" s="11" t="s">
        <v>158</v>
      </c>
      <c r="K101" s="100">
        <v>46463</v>
      </c>
      <c r="L101" s="11"/>
      <c r="M101" s="5"/>
      <c r="N101" s="5"/>
    </row>
    <row r="102" spans="2:14" ht="17.25" x14ac:dyDescent="0.25">
      <c r="B102" s="5"/>
      <c r="C102" s="26" t="s">
        <v>178</v>
      </c>
      <c r="D102" s="22">
        <v>2000</v>
      </c>
      <c r="E102" s="102" t="s">
        <v>70</v>
      </c>
      <c r="F102" s="22">
        <v>2000</v>
      </c>
      <c r="G102" s="100">
        <v>45243</v>
      </c>
      <c r="H102" s="102" t="s">
        <v>179</v>
      </c>
      <c r="I102" s="37" t="s">
        <v>172</v>
      </c>
      <c r="J102" s="11" t="s">
        <v>157</v>
      </c>
      <c r="K102" s="100">
        <v>47088</v>
      </c>
      <c r="L102" s="100">
        <v>47453</v>
      </c>
      <c r="M102" s="5"/>
      <c r="N102" s="5"/>
    </row>
    <row r="103" spans="2:14" ht="17.25" x14ac:dyDescent="0.25">
      <c r="B103" s="5"/>
      <c r="C103" s="26" t="s">
        <v>182</v>
      </c>
      <c r="D103" s="22">
        <v>800</v>
      </c>
      <c r="E103" s="102" t="s">
        <v>70</v>
      </c>
      <c r="F103" s="22">
        <v>800</v>
      </c>
      <c r="G103" s="100">
        <v>45393</v>
      </c>
      <c r="H103" s="102" t="s">
        <v>183</v>
      </c>
      <c r="I103" s="37" t="s">
        <v>172</v>
      </c>
      <c r="J103" s="11" t="s">
        <v>157</v>
      </c>
      <c r="K103" s="100">
        <v>47296</v>
      </c>
      <c r="L103" s="100">
        <v>47661</v>
      </c>
      <c r="M103" s="5"/>
      <c r="N103" s="5"/>
    </row>
    <row r="104" spans="2:14" ht="17.25" x14ac:dyDescent="0.25">
      <c r="B104" s="5"/>
      <c r="C104" s="26" t="s">
        <v>184</v>
      </c>
      <c r="D104" s="22">
        <v>5600</v>
      </c>
      <c r="E104" s="102" t="s">
        <v>70</v>
      </c>
      <c r="F104" s="22">
        <v>5600</v>
      </c>
      <c r="G104" s="100">
        <v>45609</v>
      </c>
      <c r="H104" s="102" t="s">
        <v>185</v>
      </c>
      <c r="I104" s="37" t="s">
        <v>172</v>
      </c>
      <c r="J104" s="11" t="s">
        <v>157</v>
      </c>
      <c r="K104" s="100">
        <v>47442</v>
      </c>
      <c r="L104" s="100">
        <v>47807</v>
      </c>
      <c r="M104" s="5"/>
      <c r="N104" s="5"/>
    </row>
    <row r="105" spans="2:14" ht="17.25" x14ac:dyDescent="0.25">
      <c r="B105" s="5"/>
      <c r="C105" s="26" t="s">
        <v>188</v>
      </c>
      <c r="D105" s="22">
        <v>1500</v>
      </c>
      <c r="E105" s="102" t="s">
        <v>70</v>
      </c>
      <c r="F105" s="22">
        <v>1500</v>
      </c>
      <c r="G105" s="100">
        <v>45986</v>
      </c>
      <c r="H105" s="102" t="s">
        <v>189</v>
      </c>
      <c r="I105" s="37" t="s">
        <v>172</v>
      </c>
      <c r="J105" s="11" t="s">
        <v>157</v>
      </c>
      <c r="K105" s="100">
        <v>47907</v>
      </c>
      <c r="L105" s="100">
        <v>48272</v>
      </c>
      <c r="M105" s="5"/>
      <c r="N105" s="5"/>
    </row>
    <row r="106" spans="2:14" ht="17.25" x14ac:dyDescent="0.25">
      <c r="B106" s="5"/>
      <c r="C106" s="26" t="s">
        <v>192</v>
      </c>
      <c r="D106" s="22">
        <v>600</v>
      </c>
      <c r="E106" s="102" t="s">
        <v>70</v>
      </c>
      <c r="F106" s="22">
        <v>600</v>
      </c>
      <c r="G106" s="100">
        <v>46105</v>
      </c>
      <c r="H106" s="102" t="s">
        <v>193</v>
      </c>
      <c r="I106" s="37" t="s">
        <v>172</v>
      </c>
      <c r="J106" s="11" t="s">
        <v>157</v>
      </c>
      <c r="K106" s="100">
        <v>48024</v>
      </c>
      <c r="L106" s="100">
        <v>48390</v>
      </c>
      <c r="M106" s="5"/>
      <c r="N106" s="5"/>
    </row>
    <row r="107" spans="2:14" x14ac:dyDescent="0.25">
      <c r="B107" s="5"/>
      <c r="C107" s="11" t="s">
        <v>36</v>
      </c>
      <c r="D107" s="74"/>
      <c r="E107" s="75"/>
      <c r="F107" s="23">
        <f>SUM(F91:F106)</f>
        <v>20672</v>
      </c>
      <c r="G107" s="75"/>
      <c r="H107" s="75"/>
      <c r="I107" s="76"/>
      <c r="J107" s="75"/>
      <c r="K107" s="75"/>
      <c r="L107" s="75"/>
      <c r="M107" s="5"/>
      <c r="N107" s="5"/>
    </row>
    <row r="108" spans="2:14" x14ac:dyDescent="0.25">
      <c r="B108" s="5"/>
      <c r="C108" s="5"/>
      <c r="D108" s="6"/>
      <c r="E108" s="5"/>
      <c r="F108" s="5"/>
      <c r="G108" s="5"/>
      <c r="H108" s="72"/>
      <c r="I108" s="5"/>
      <c r="J108" s="5"/>
      <c r="K108" s="5"/>
      <c r="L108" s="73"/>
      <c r="M108" s="5"/>
      <c r="N108" s="5"/>
    </row>
    <row r="109" spans="2:14" ht="30" x14ac:dyDescent="0.25">
      <c r="B109" s="5"/>
      <c r="C109" s="27"/>
      <c r="D109" s="28" t="s">
        <v>44</v>
      </c>
      <c r="E109" s="5"/>
      <c r="F109" s="5"/>
      <c r="G109" s="5"/>
      <c r="H109" s="72"/>
      <c r="I109" s="5"/>
      <c r="J109" s="5"/>
      <c r="K109" s="5"/>
      <c r="L109" s="73"/>
      <c r="M109" s="5"/>
      <c r="N109" s="5"/>
    </row>
    <row r="110" spans="2:14" x14ac:dyDescent="0.25">
      <c r="B110" s="5"/>
      <c r="C110" s="22" t="s">
        <v>111</v>
      </c>
      <c r="D110" s="23">
        <f>F78+F87+F107+D111</f>
        <v>262055.31099999999</v>
      </c>
      <c r="E110" s="5"/>
      <c r="F110" s="5"/>
      <c r="G110" s="5"/>
      <c r="H110" s="72"/>
      <c r="I110" s="5"/>
      <c r="J110" s="5"/>
      <c r="K110" s="5"/>
      <c r="L110" s="73"/>
      <c r="M110" s="5"/>
      <c r="N110" s="5"/>
    </row>
    <row r="111" spans="2:14" ht="14.25" customHeight="1" x14ac:dyDescent="0.25">
      <c r="B111" s="5"/>
      <c r="C111" s="22" t="s">
        <v>49</v>
      </c>
      <c r="D111" s="22">
        <v>6.0609999999999999</v>
      </c>
      <c r="E111" s="5"/>
      <c r="F111" s="5"/>
      <c r="G111" s="5"/>
      <c r="H111" s="72"/>
      <c r="I111" s="5"/>
      <c r="J111" s="5"/>
      <c r="K111" s="5"/>
      <c r="L111" s="73"/>
      <c r="M111" s="5"/>
      <c r="N111" s="5"/>
    </row>
    <row r="112" spans="2:14" x14ac:dyDescent="0.25">
      <c r="B112" s="5"/>
      <c r="C112" s="5"/>
      <c r="D112" s="5"/>
      <c r="E112" s="5"/>
      <c r="F112" s="5"/>
      <c r="G112" s="5"/>
      <c r="H112" s="5"/>
      <c r="I112" s="5"/>
      <c r="J112" s="5"/>
      <c r="K112" s="5"/>
      <c r="L112" s="5"/>
      <c r="M112" s="5"/>
      <c r="N112" s="5"/>
    </row>
    <row r="113" spans="2:14" x14ac:dyDescent="0.25">
      <c r="B113" s="5"/>
      <c r="C113" s="71"/>
      <c r="D113" s="71"/>
      <c r="E113" s="71"/>
      <c r="F113" s="71"/>
      <c r="G113" s="71"/>
      <c r="H113" s="71"/>
      <c r="I113" s="71"/>
      <c r="J113" s="71"/>
      <c r="K113" s="71"/>
      <c r="L113" s="71"/>
      <c r="M113" s="5"/>
      <c r="N113" s="5"/>
    </row>
    <row r="114" spans="2:14" x14ac:dyDescent="0.25">
      <c r="B114" s="5"/>
      <c r="C114" s="21" t="s">
        <v>108</v>
      </c>
      <c r="D114" s="27"/>
      <c r="E114" s="27"/>
      <c r="F114" s="27"/>
      <c r="G114" s="27"/>
      <c r="H114" s="27"/>
      <c r="I114" s="27"/>
      <c r="J114" s="27"/>
      <c r="K114" s="27"/>
      <c r="L114" s="27"/>
      <c r="M114" s="5"/>
      <c r="N114" s="5"/>
    </row>
    <row r="115" spans="2:14" ht="46.5" customHeight="1" x14ac:dyDescent="0.25">
      <c r="B115" s="5"/>
      <c r="C115" s="77">
        <v>1</v>
      </c>
      <c r="D115" s="116" t="s">
        <v>109</v>
      </c>
      <c r="E115" s="117"/>
      <c r="F115" s="117"/>
      <c r="G115" s="117"/>
      <c r="H115" s="117"/>
      <c r="I115" s="117"/>
      <c r="J115" s="117"/>
      <c r="K115" s="117"/>
      <c r="L115" s="118"/>
      <c r="M115" s="8"/>
      <c r="N115" s="5"/>
    </row>
    <row r="116" spans="2:14" x14ac:dyDescent="0.25">
      <c r="B116" s="5"/>
      <c r="C116" s="92"/>
      <c r="D116" s="98"/>
      <c r="E116" s="98"/>
      <c r="F116" s="98"/>
      <c r="G116" s="98"/>
      <c r="H116" s="98"/>
      <c r="I116" s="98"/>
      <c r="J116" s="98"/>
      <c r="K116" s="98"/>
      <c r="L116" s="98"/>
      <c r="M116" s="5"/>
      <c r="N116" s="5"/>
    </row>
    <row r="117" spans="2:14" x14ac:dyDescent="0.25">
      <c r="B117" s="5"/>
      <c r="C117" s="21" t="s">
        <v>140</v>
      </c>
      <c r="D117" s="27"/>
      <c r="E117" s="27"/>
      <c r="F117" s="27"/>
      <c r="G117" s="27"/>
      <c r="H117" s="27"/>
      <c r="I117" s="27"/>
      <c r="J117" s="27"/>
      <c r="K117" s="27"/>
      <c r="L117" s="27"/>
      <c r="M117" s="5"/>
      <c r="N117" s="5"/>
    </row>
    <row r="118" spans="2:14" s="99" customFormat="1" x14ac:dyDescent="0.25">
      <c r="B118" s="8"/>
      <c r="C118" s="77" t="s">
        <v>139</v>
      </c>
      <c r="D118" s="116" t="s">
        <v>177</v>
      </c>
      <c r="E118" s="117"/>
      <c r="F118" s="117"/>
      <c r="G118" s="117"/>
      <c r="H118" s="117"/>
      <c r="I118" s="117"/>
      <c r="J118" s="117"/>
      <c r="K118" s="117"/>
      <c r="L118" s="118"/>
      <c r="M118" s="8"/>
      <c r="N118" s="8"/>
    </row>
    <row r="119" spans="2:14" x14ac:dyDescent="0.25">
      <c r="B119" s="5"/>
      <c r="C119" s="5"/>
      <c r="D119" s="5"/>
      <c r="E119" s="5"/>
      <c r="F119" s="5"/>
      <c r="G119" s="5"/>
      <c r="H119" s="5"/>
      <c r="I119" s="5"/>
      <c r="J119" s="5"/>
      <c r="K119" s="5"/>
      <c r="L119" s="5"/>
      <c r="M119" s="5"/>
      <c r="N119" s="5"/>
    </row>
    <row r="120" spans="2:14" x14ac:dyDescent="0.25">
      <c r="B120" s="5"/>
      <c r="C120" s="27" t="s">
        <v>82</v>
      </c>
      <c r="D120" s="35">
        <v>2026</v>
      </c>
      <c r="E120" s="35">
        <v>2027</v>
      </c>
      <c r="F120" s="35">
        <v>2028</v>
      </c>
      <c r="G120" s="35">
        <v>2029</v>
      </c>
      <c r="H120" s="35">
        <v>2030</v>
      </c>
      <c r="I120" s="35" t="s">
        <v>194</v>
      </c>
      <c r="J120" s="35" t="s">
        <v>195</v>
      </c>
      <c r="K120" s="35" t="s">
        <v>196</v>
      </c>
      <c r="L120" s="35" t="s">
        <v>36</v>
      </c>
      <c r="M120" s="5"/>
      <c r="N120" s="5"/>
    </row>
    <row r="121" spans="2:14" x14ac:dyDescent="0.25">
      <c r="B121" s="5"/>
      <c r="C121" s="11" t="s">
        <v>19</v>
      </c>
      <c r="D121" s="22">
        <v>31277.8</v>
      </c>
      <c r="E121" s="22">
        <v>35550</v>
      </c>
      <c r="F121" s="22">
        <v>44029</v>
      </c>
      <c r="G121" s="22">
        <v>53971.5</v>
      </c>
      <c r="H121" s="22">
        <v>45666.8</v>
      </c>
      <c r="I121" s="22">
        <v>51559.7</v>
      </c>
      <c r="J121" s="22">
        <v>0</v>
      </c>
      <c r="K121" s="22">
        <v>0</v>
      </c>
      <c r="L121" s="29">
        <f>SUM(D121:K121)</f>
        <v>262054.8</v>
      </c>
      <c r="M121" s="5"/>
      <c r="N121" s="5"/>
    </row>
    <row r="122" spans="2:14" x14ac:dyDescent="0.25">
      <c r="B122" s="5"/>
      <c r="C122" s="11" t="s">
        <v>65</v>
      </c>
      <c r="D122" s="36">
        <f>IF($L$121=0,,(D121/$L$121))</f>
        <v>0.11935595150327337</v>
      </c>
      <c r="E122" s="36">
        <f t="shared" ref="E122:K122" si="8">IF($L$121=0,,(E121/$L$121))</f>
        <v>0.13565864849642137</v>
      </c>
      <c r="F122" s="36">
        <f t="shared" si="8"/>
        <v>0.1680144763614328</v>
      </c>
      <c r="G122" s="36">
        <f t="shared" si="8"/>
        <v>0.20595501398944038</v>
      </c>
      <c r="H122" s="36">
        <f t="shared" si="8"/>
        <v>0.17426431418161395</v>
      </c>
      <c r="I122" s="36">
        <f t="shared" si="8"/>
        <v>0.19675159546781817</v>
      </c>
      <c r="J122" s="36">
        <f t="shared" si="8"/>
        <v>0</v>
      </c>
      <c r="K122" s="36">
        <f t="shared" si="8"/>
        <v>0</v>
      </c>
      <c r="L122" s="43">
        <f>IF($L$121=0,,(L121/$L$121))</f>
        <v>1</v>
      </c>
      <c r="M122" s="5"/>
      <c r="N122" s="5"/>
    </row>
    <row r="123" spans="2:14" x14ac:dyDescent="0.25">
      <c r="B123" s="5"/>
      <c r="C123" s="5"/>
      <c r="D123" s="5"/>
      <c r="E123" s="5"/>
      <c r="F123" s="5"/>
      <c r="G123" s="5"/>
      <c r="H123" s="5"/>
      <c r="I123" s="5"/>
      <c r="J123" s="5"/>
      <c r="K123" s="5"/>
      <c r="L123" s="5"/>
      <c r="M123" s="5"/>
      <c r="N123" s="5"/>
    </row>
    <row r="124" spans="2:14" x14ac:dyDescent="0.25">
      <c r="B124" s="5"/>
      <c r="C124" s="5"/>
      <c r="D124" s="5"/>
      <c r="E124" s="5"/>
      <c r="F124" s="5"/>
      <c r="G124" s="5"/>
      <c r="H124" s="5"/>
      <c r="I124" s="5"/>
      <c r="J124" s="5"/>
      <c r="K124" s="5"/>
      <c r="L124" s="5"/>
      <c r="M124" s="5"/>
      <c r="N124" s="5"/>
    </row>
    <row r="125" spans="2:14" ht="18.75" x14ac:dyDescent="0.3">
      <c r="B125" s="5"/>
      <c r="C125" s="40" t="s">
        <v>77</v>
      </c>
      <c r="D125" s="2"/>
      <c r="E125" s="2"/>
      <c r="F125" s="2"/>
      <c r="G125" s="2"/>
      <c r="H125" s="2"/>
      <c r="I125" s="2"/>
      <c r="J125" s="2"/>
      <c r="K125" s="2"/>
      <c r="L125" s="2"/>
      <c r="M125" s="5"/>
      <c r="N125" s="5"/>
    </row>
    <row r="126" spans="2:14" x14ac:dyDescent="0.25">
      <c r="B126" s="5"/>
      <c r="C126" s="5"/>
      <c r="D126" s="46"/>
      <c r="E126" s="5"/>
      <c r="F126" s="5"/>
      <c r="G126" s="5"/>
      <c r="H126" s="5"/>
      <c r="I126" s="5"/>
      <c r="J126" s="5"/>
      <c r="K126" s="5"/>
      <c r="L126" s="5"/>
      <c r="M126" s="5"/>
      <c r="N126" s="5"/>
    </row>
    <row r="127" spans="2:14" ht="30" x14ac:dyDescent="0.25">
      <c r="B127" s="5"/>
      <c r="C127" s="62" t="s">
        <v>74</v>
      </c>
      <c r="D127" s="63" t="s">
        <v>68</v>
      </c>
      <c r="E127" s="28" t="s">
        <v>69</v>
      </c>
      <c r="F127" s="5"/>
      <c r="G127" s="5"/>
      <c r="H127" s="5"/>
      <c r="I127" s="5"/>
      <c r="J127" s="5"/>
      <c r="K127" s="5"/>
      <c r="L127" s="5"/>
      <c r="M127" s="5"/>
      <c r="N127" s="5"/>
    </row>
    <row r="128" spans="2:14" x14ac:dyDescent="0.25">
      <c r="B128" s="5"/>
      <c r="C128" s="50" t="s">
        <v>70</v>
      </c>
      <c r="D128" s="64">
        <f>D20</f>
        <v>344927.62661935983</v>
      </c>
      <c r="E128" s="106">
        <v>230496.06</v>
      </c>
      <c r="F128" s="5"/>
      <c r="G128" s="5"/>
      <c r="H128" s="5"/>
      <c r="I128" s="5"/>
      <c r="J128" s="5"/>
      <c r="K128" s="5"/>
      <c r="L128" s="5"/>
      <c r="M128" s="5"/>
      <c r="N128" s="5"/>
    </row>
    <row r="129" spans="2:14" x14ac:dyDescent="0.25">
      <c r="B129" s="5"/>
      <c r="C129" s="50" t="s">
        <v>71</v>
      </c>
      <c r="D129" s="64"/>
      <c r="E129" s="106">
        <v>27327.25</v>
      </c>
      <c r="F129" s="5"/>
      <c r="G129" s="5"/>
      <c r="H129" s="5"/>
      <c r="I129" s="5"/>
      <c r="J129" s="5"/>
      <c r="K129" s="5"/>
      <c r="L129" s="5"/>
      <c r="M129" s="5"/>
      <c r="N129" s="5"/>
    </row>
    <row r="130" spans="2:14" x14ac:dyDescent="0.25">
      <c r="B130" s="5"/>
      <c r="C130" s="50" t="s">
        <v>72</v>
      </c>
      <c r="D130" s="65"/>
      <c r="E130" s="107"/>
      <c r="F130" s="5"/>
      <c r="G130" s="5"/>
      <c r="H130" s="5"/>
      <c r="I130" s="5"/>
      <c r="J130" s="5"/>
      <c r="K130" s="5"/>
      <c r="L130" s="5"/>
      <c r="M130" s="5"/>
      <c r="N130" s="5"/>
    </row>
    <row r="131" spans="2:14" x14ac:dyDescent="0.25">
      <c r="B131" s="5"/>
      <c r="C131" s="48" t="s">
        <v>24</v>
      </c>
      <c r="D131" s="108"/>
      <c r="E131" s="109">
        <v>4231.3999999999996</v>
      </c>
      <c r="F131" s="5"/>
      <c r="G131" s="5"/>
      <c r="H131" s="5"/>
      <c r="I131" s="5"/>
      <c r="J131" s="5"/>
      <c r="K131" s="5"/>
      <c r="L131" s="5"/>
      <c r="M131" s="5"/>
      <c r="N131" s="5"/>
    </row>
    <row r="132" spans="2:14" x14ac:dyDescent="0.25">
      <c r="B132" s="5"/>
      <c r="C132" s="49" t="s">
        <v>36</v>
      </c>
      <c r="D132" s="111">
        <f>SUM(D128:D131)</f>
        <v>344927.62661935983</v>
      </c>
      <c r="E132" s="112">
        <f t="shared" ref="E132" si="9">SUM(E128:E131)</f>
        <v>262054.71</v>
      </c>
      <c r="F132" s="5"/>
      <c r="G132" s="5"/>
      <c r="H132" s="5"/>
      <c r="I132" s="5"/>
      <c r="J132" s="5"/>
      <c r="K132" s="5"/>
      <c r="L132" s="5"/>
      <c r="M132" s="5"/>
      <c r="N132" s="5"/>
    </row>
    <row r="133" spans="2:14" x14ac:dyDescent="0.25">
      <c r="B133" s="5"/>
      <c r="C133" s="5"/>
      <c r="D133" s="46"/>
      <c r="E133" s="5"/>
      <c r="F133" s="5"/>
      <c r="G133" s="5"/>
      <c r="H133" s="5"/>
      <c r="I133" s="5"/>
      <c r="J133" s="5"/>
      <c r="K133" s="5"/>
      <c r="L133" s="5"/>
      <c r="M133" s="5"/>
      <c r="N133" s="5"/>
    </row>
    <row r="134" spans="2:14" x14ac:dyDescent="0.25">
      <c r="B134" s="5"/>
      <c r="C134" s="5"/>
      <c r="D134" s="46"/>
      <c r="E134" s="5"/>
      <c r="F134" s="5"/>
      <c r="G134" s="5"/>
      <c r="H134" s="5"/>
      <c r="I134" s="5"/>
      <c r="J134" s="5"/>
      <c r="K134" s="5"/>
      <c r="L134" s="5"/>
      <c r="M134" s="5"/>
      <c r="N134" s="5"/>
    </row>
    <row r="135" spans="2:14" x14ac:dyDescent="0.25">
      <c r="B135" s="5"/>
      <c r="C135" s="5"/>
      <c r="D135" s="46"/>
      <c r="E135" s="5"/>
      <c r="F135" s="5"/>
      <c r="G135" s="5"/>
      <c r="H135" s="5"/>
      <c r="I135" s="5"/>
      <c r="J135" s="5"/>
      <c r="K135" s="5"/>
      <c r="L135" s="5"/>
      <c r="M135" s="5"/>
      <c r="N135" s="5"/>
    </row>
    <row r="136" spans="2:14" x14ac:dyDescent="0.25">
      <c r="B136" s="5"/>
      <c r="C136" s="5"/>
      <c r="D136" s="46"/>
      <c r="E136" s="5"/>
      <c r="F136" s="5"/>
      <c r="G136" s="5"/>
      <c r="H136" s="5"/>
      <c r="I136" s="5"/>
      <c r="J136" s="5"/>
      <c r="K136" s="5"/>
      <c r="L136" s="5"/>
      <c r="M136" s="5"/>
      <c r="N136" s="5"/>
    </row>
    <row r="137" spans="2:14" x14ac:dyDescent="0.25">
      <c r="B137" s="5"/>
      <c r="C137" s="5"/>
      <c r="D137" s="46"/>
      <c r="E137" s="5"/>
      <c r="F137" s="5"/>
      <c r="G137" s="5"/>
      <c r="H137" s="5"/>
      <c r="I137" s="5"/>
      <c r="J137" s="5"/>
      <c r="K137" s="5"/>
      <c r="L137" s="5"/>
      <c r="M137" s="5"/>
      <c r="N137" s="5"/>
    </row>
    <row r="138" spans="2:14" x14ac:dyDescent="0.25">
      <c r="B138" s="5"/>
      <c r="C138" s="5"/>
      <c r="D138" s="46"/>
      <c r="E138" s="5"/>
      <c r="F138" s="5"/>
      <c r="G138" s="5"/>
      <c r="H138" s="5"/>
      <c r="I138" s="5"/>
      <c r="J138" s="5"/>
      <c r="K138" s="5"/>
      <c r="L138" s="5"/>
      <c r="M138" s="5"/>
      <c r="N138" s="5"/>
    </row>
    <row r="139" spans="2:14" x14ac:dyDescent="0.25">
      <c r="B139" s="5"/>
      <c r="C139" s="5"/>
      <c r="D139" s="46"/>
      <c r="E139" s="5"/>
      <c r="F139" s="5"/>
      <c r="G139" s="5"/>
      <c r="H139" s="5"/>
      <c r="I139" s="5"/>
      <c r="J139" s="5"/>
      <c r="K139" s="5"/>
      <c r="L139" s="5"/>
      <c r="M139" s="5"/>
      <c r="N139" s="5"/>
    </row>
    <row r="140" spans="2:14" x14ac:dyDescent="0.25">
      <c r="B140" s="5"/>
      <c r="C140" s="5"/>
      <c r="D140" s="46"/>
      <c r="E140" s="5"/>
      <c r="F140" s="5"/>
      <c r="G140" s="5"/>
      <c r="H140" s="5"/>
      <c r="I140" s="5"/>
      <c r="J140" s="5"/>
      <c r="K140" s="5"/>
      <c r="L140" s="5"/>
      <c r="M140" s="5"/>
      <c r="N140" s="5"/>
    </row>
    <row r="141" spans="2:14" x14ac:dyDescent="0.25">
      <c r="B141" s="5"/>
      <c r="C141" s="5"/>
      <c r="D141" s="46"/>
      <c r="E141" s="5"/>
      <c r="F141" s="5"/>
      <c r="G141" s="5"/>
      <c r="H141" s="5"/>
      <c r="I141" s="5"/>
      <c r="J141" s="5"/>
      <c r="K141" s="5"/>
      <c r="L141" s="5"/>
      <c r="M141" s="5"/>
      <c r="N141" s="5"/>
    </row>
    <row r="142" spans="2:14" ht="30" x14ac:dyDescent="0.25">
      <c r="B142" s="5"/>
      <c r="C142" s="62" t="s">
        <v>75</v>
      </c>
      <c r="D142" s="63" t="s">
        <v>68</v>
      </c>
      <c r="E142" s="28" t="s">
        <v>69</v>
      </c>
      <c r="F142" s="5"/>
      <c r="G142" s="5"/>
      <c r="H142" s="5"/>
      <c r="I142" s="5"/>
      <c r="J142" s="5"/>
      <c r="K142" s="5"/>
      <c r="L142" s="5"/>
      <c r="M142" s="5"/>
      <c r="N142" s="5"/>
    </row>
    <row r="143" spans="2:14" x14ac:dyDescent="0.25">
      <c r="B143" s="5"/>
      <c r="C143" s="50" t="s">
        <v>28</v>
      </c>
      <c r="D143" s="64">
        <f>D34</f>
        <v>296919.95343577</v>
      </c>
      <c r="E143" s="106">
        <v>13600</v>
      </c>
      <c r="F143" s="5"/>
      <c r="G143" s="5"/>
      <c r="H143" s="5"/>
      <c r="I143" s="5"/>
      <c r="J143" s="5"/>
      <c r="K143" s="5"/>
      <c r="L143" s="5"/>
      <c r="M143" s="5"/>
      <c r="N143" s="5"/>
    </row>
    <row r="144" spans="2:14" x14ac:dyDescent="0.25">
      <c r="B144" s="5"/>
      <c r="C144" s="50" t="s">
        <v>9</v>
      </c>
      <c r="D144" s="64">
        <f>D35+D18</f>
        <v>48007.673183589999</v>
      </c>
      <c r="E144" s="106">
        <v>248454.71</v>
      </c>
      <c r="F144" s="5"/>
      <c r="G144" s="5"/>
      <c r="H144" s="5"/>
      <c r="I144" s="5"/>
      <c r="J144" s="5"/>
      <c r="K144" s="5"/>
      <c r="L144" s="5"/>
      <c r="M144" s="5"/>
      <c r="N144" s="5"/>
    </row>
    <row r="145" spans="2:14" x14ac:dyDescent="0.25">
      <c r="B145" s="5"/>
      <c r="C145" s="51" t="s">
        <v>73</v>
      </c>
      <c r="D145" s="67"/>
      <c r="E145" s="110"/>
      <c r="F145" s="5"/>
      <c r="G145" s="5"/>
      <c r="H145" s="5"/>
      <c r="I145" s="5"/>
      <c r="J145" s="5"/>
      <c r="K145" s="5"/>
      <c r="L145" s="5"/>
      <c r="M145" s="5"/>
      <c r="N145" s="5"/>
    </row>
    <row r="146" spans="2:14" x14ac:dyDescent="0.25">
      <c r="B146" s="5"/>
      <c r="C146" s="66" t="s">
        <v>36</v>
      </c>
      <c r="D146" s="111">
        <f t="shared" ref="D146:E146" si="10">SUM(D143:D145)</f>
        <v>344927.62661936</v>
      </c>
      <c r="E146" s="112">
        <f t="shared" si="10"/>
        <v>262054.71</v>
      </c>
      <c r="F146" s="5"/>
      <c r="G146" s="5"/>
      <c r="H146" s="5"/>
      <c r="I146" s="5"/>
      <c r="J146" s="5"/>
      <c r="K146" s="5"/>
      <c r="L146" s="5"/>
      <c r="M146" s="5"/>
      <c r="N146" s="5"/>
    </row>
    <row r="147" spans="2:14" x14ac:dyDescent="0.25">
      <c r="B147" s="5"/>
      <c r="C147" s="5"/>
      <c r="D147" s="5"/>
      <c r="E147" s="5"/>
      <c r="F147" s="5"/>
      <c r="G147" s="5"/>
      <c r="H147" s="5"/>
      <c r="I147" s="5"/>
      <c r="J147" s="5"/>
      <c r="K147" s="5"/>
      <c r="L147" s="5"/>
      <c r="M147" s="5"/>
      <c r="N147" s="5"/>
    </row>
    <row r="148" spans="2:14" x14ac:dyDescent="0.25">
      <c r="B148" s="5"/>
      <c r="C148" s="5"/>
      <c r="D148" s="5"/>
      <c r="E148" s="5"/>
      <c r="F148" s="5"/>
      <c r="G148" s="5"/>
      <c r="H148" s="5"/>
      <c r="I148" s="5"/>
      <c r="J148" s="5"/>
      <c r="K148" s="5"/>
      <c r="L148" s="5"/>
      <c r="M148" s="5"/>
      <c r="N148" s="5"/>
    </row>
    <row r="149" spans="2:14" x14ac:dyDescent="0.25">
      <c r="B149" s="5"/>
      <c r="C149" s="5"/>
      <c r="D149" s="5"/>
      <c r="E149" s="5"/>
      <c r="F149" s="5"/>
      <c r="G149" s="5"/>
      <c r="H149" s="5"/>
      <c r="I149" s="5"/>
      <c r="J149" s="5"/>
      <c r="K149" s="5"/>
      <c r="L149" s="5"/>
      <c r="M149" s="5"/>
      <c r="N149" s="5"/>
    </row>
    <row r="150" spans="2:14" x14ac:dyDescent="0.25">
      <c r="B150" s="5"/>
      <c r="C150" s="5"/>
      <c r="D150" s="5"/>
      <c r="E150" s="5"/>
      <c r="F150" s="5"/>
      <c r="G150" s="5"/>
      <c r="H150" s="5"/>
      <c r="I150" s="5"/>
      <c r="J150" s="5"/>
      <c r="K150" s="5"/>
      <c r="L150" s="5"/>
      <c r="M150" s="5"/>
      <c r="N150" s="5"/>
    </row>
    <row r="151" spans="2:14" x14ac:dyDescent="0.25">
      <c r="B151" s="5"/>
      <c r="C151" s="5"/>
      <c r="D151" s="5"/>
      <c r="E151" s="5"/>
      <c r="F151" s="5"/>
      <c r="G151" s="5"/>
      <c r="H151" s="5"/>
      <c r="I151" s="5"/>
      <c r="J151" s="5"/>
      <c r="K151" s="5"/>
      <c r="L151" s="5"/>
      <c r="M151" s="5"/>
      <c r="N151" s="5"/>
    </row>
    <row r="152" spans="2:14" x14ac:dyDescent="0.25">
      <c r="B152" s="5"/>
      <c r="C152" s="5"/>
      <c r="D152" s="46"/>
      <c r="E152" s="5"/>
      <c r="F152" s="5"/>
      <c r="G152" s="5"/>
      <c r="H152" s="5"/>
      <c r="I152" s="5"/>
      <c r="J152" s="5"/>
      <c r="K152" s="5"/>
      <c r="L152" s="5"/>
      <c r="M152" s="5"/>
      <c r="N152" s="5"/>
    </row>
    <row r="153" spans="2:14" x14ac:dyDescent="0.25">
      <c r="B153" s="5"/>
      <c r="C153" s="5"/>
      <c r="D153" s="46"/>
      <c r="E153" s="5"/>
      <c r="F153" s="5"/>
      <c r="G153" s="5"/>
      <c r="H153" s="5"/>
      <c r="I153" s="5"/>
      <c r="J153" s="5"/>
      <c r="K153" s="5"/>
      <c r="L153" s="5"/>
      <c r="M153" s="5"/>
      <c r="N153" s="5"/>
    </row>
    <row r="154" spans="2:14" x14ac:dyDescent="0.25">
      <c r="B154" s="5"/>
      <c r="C154" s="5"/>
      <c r="D154" s="46"/>
      <c r="E154" s="5"/>
      <c r="F154" s="5"/>
      <c r="G154" s="5"/>
      <c r="H154" s="5"/>
      <c r="I154" s="5"/>
      <c r="J154" s="5"/>
      <c r="K154" s="5"/>
      <c r="L154" s="5"/>
      <c r="M154" s="5"/>
      <c r="N154" s="5"/>
    </row>
    <row r="155" spans="2:14" x14ac:dyDescent="0.25">
      <c r="B155" s="5"/>
      <c r="C155" s="5"/>
      <c r="D155" s="46"/>
      <c r="E155" s="5"/>
      <c r="F155" s="5"/>
      <c r="G155" s="5"/>
      <c r="H155" s="5"/>
      <c r="I155" s="5"/>
      <c r="J155" s="5"/>
      <c r="K155" s="5"/>
      <c r="L155" s="5"/>
      <c r="M155" s="5"/>
      <c r="N155" s="5"/>
    </row>
    <row r="156" spans="2:14" x14ac:dyDescent="0.25">
      <c r="B156" s="5"/>
      <c r="C156" s="5"/>
      <c r="D156" s="46"/>
      <c r="E156" s="5"/>
      <c r="F156" s="5"/>
      <c r="G156" s="5"/>
      <c r="H156" s="5"/>
      <c r="I156" s="5"/>
      <c r="J156" s="5"/>
      <c r="K156" s="5"/>
      <c r="L156" s="5"/>
      <c r="M156" s="5"/>
      <c r="N156" s="5"/>
    </row>
  </sheetData>
  <mergeCells count="3">
    <mergeCell ref="D115:L115"/>
    <mergeCell ref="I5:L6"/>
    <mergeCell ref="D118:L118"/>
  </mergeCells>
  <pageMargins left="0" right="0" top="0.74803149606299213" bottom="0.74803149606299213" header="0.31496062992125984" footer="0.31496062992125984"/>
  <pageSetup paperSize="9" scale="65" orientation="portrait" r:id="rId1"/>
  <headerFooter>
    <oddFooter>&amp;C&amp;1#&amp;"Calibri"&amp;8&amp;K000000Informationsklass: Privat</oddFooter>
  </headerFooter>
  <rowBreaks count="3" manualBreakCount="3">
    <brk id="13" max="16383" man="1"/>
    <brk id="66" min="2" max="12" man="1"/>
    <brk id="124"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4740-3271-49E6-B3B0-F9F8C8EA0031}">
  <sheetPr>
    <pageSetUpPr fitToPage="1"/>
  </sheetPr>
  <dimension ref="A6:K42"/>
  <sheetViews>
    <sheetView showGridLines="0" workbookViewId="0">
      <pane ySplit="4" topLeftCell="A5" activePane="bottomLeft" state="frozen"/>
      <selection pane="bottomLeft"/>
    </sheetView>
  </sheetViews>
  <sheetFormatPr defaultRowHeight="15" x14ac:dyDescent="0.25"/>
  <cols>
    <col min="1" max="1" width="27.7109375" customWidth="1"/>
    <col min="2" max="2" width="95.42578125" style="52" customWidth="1"/>
    <col min="10" max="10" width="22.28515625" bestFit="1" customWidth="1"/>
    <col min="11" max="11" width="131.7109375" customWidth="1"/>
  </cols>
  <sheetData>
    <row r="6" spans="1:11" ht="18" x14ac:dyDescent="0.25">
      <c r="A6" s="53" t="s">
        <v>86</v>
      </c>
      <c r="B6" s="54"/>
    </row>
    <row r="7" spans="1:11" x14ac:dyDescent="0.25">
      <c r="A7" s="55" t="s">
        <v>87</v>
      </c>
      <c r="B7" s="55" t="s">
        <v>88</v>
      </c>
    </row>
    <row r="8" spans="1:11" ht="15.75" x14ac:dyDescent="0.25">
      <c r="A8" s="79" t="s">
        <v>25</v>
      </c>
      <c r="B8" s="88" t="s">
        <v>123</v>
      </c>
    </row>
    <row r="9" spans="1:11" ht="31.5" x14ac:dyDescent="0.25">
      <c r="A9" s="79" t="s">
        <v>20</v>
      </c>
      <c r="B9" s="88" t="s">
        <v>89</v>
      </c>
      <c r="J9" s="56"/>
      <c r="K9" s="57"/>
    </row>
    <row r="10" spans="1:11" ht="47.25" x14ac:dyDescent="0.25">
      <c r="A10" s="79" t="s">
        <v>80</v>
      </c>
      <c r="B10" s="88" t="s">
        <v>129</v>
      </c>
      <c r="J10" s="56"/>
      <c r="K10" s="57"/>
    </row>
    <row r="11" spans="1:11" x14ac:dyDescent="0.25">
      <c r="A11" s="69"/>
      <c r="B11" s="89"/>
    </row>
    <row r="12" spans="1:11" ht="30" x14ac:dyDescent="0.25">
      <c r="A12" s="82" t="s">
        <v>106</v>
      </c>
      <c r="B12" s="89" t="s">
        <v>124</v>
      </c>
    </row>
    <row r="13" spans="1:11" ht="15.75" x14ac:dyDescent="0.25">
      <c r="A13" s="121" t="s">
        <v>79</v>
      </c>
      <c r="B13" s="88" t="s">
        <v>122</v>
      </c>
    </row>
    <row r="14" spans="1:11" x14ac:dyDescent="0.25">
      <c r="A14" s="121"/>
      <c r="B14" s="90" t="s">
        <v>121</v>
      </c>
      <c r="E14" s="78"/>
    </row>
    <row r="15" spans="1:11" ht="31.5" x14ac:dyDescent="0.25">
      <c r="A15" s="79" t="s">
        <v>90</v>
      </c>
      <c r="B15" s="91" t="s">
        <v>130</v>
      </c>
    </row>
    <row r="16" spans="1:11" ht="15.75" x14ac:dyDescent="0.25">
      <c r="A16" s="83" t="s">
        <v>82</v>
      </c>
      <c r="B16" s="88" t="s">
        <v>91</v>
      </c>
    </row>
    <row r="17" spans="1:5" ht="31.5" x14ac:dyDescent="0.25">
      <c r="A17" s="83" t="s">
        <v>92</v>
      </c>
      <c r="B17" s="88" t="s">
        <v>93</v>
      </c>
    </row>
    <row r="18" spans="1:5" ht="78.75" x14ac:dyDescent="0.25">
      <c r="A18" s="79" t="s">
        <v>0</v>
      </c>
      <c r="B18" s="88" t="s">
        <v>94</v>
      </c>
    </row>
    <row r="19" spans="1:5" ht="15.75" x14ac:dyDescent="0.25">
      <c r="A19" s="79" t="s">
        <v>95</v>
      </c>
      <c r="B19" s="88" t="s">
        <v>96</v>
      </c>
    </row>
    <row r="20" spans="1:5" ht="31.5" x14ac:dyDescent="0.25">
      <c r="A20" s="79" t="s">
        <v>85</v>
      </c>
      <c r="B20" s="81" t="s">
        <v>115</v>
      </c>
    </row>
    <row r="21" spans="1:5" ht="30" x14ac:dyDescent="0.25">
      <c r="A21" s="79" t="s">
        <v>78</v>
      </c>
      <c r="B21" s="84" t="s">
        <v>116</v>
      </c>
    </row>
    <row r="22" spans="1:5" ht="15.75" x14ac:dyDescent="0.25">
      <c r="A22" s="79" t="s">
        <v>97</v>
      </c>
      <c r="B22" s="81" t="s">
        <v>98</v>
      </c>
      <c r="E22" s="61"/>
    </row>
    <row r="23" spans="1:5" x14ac:dyDescent="0.25">
      <c r="A23" s="69"/>
      <c r="B23" s="70"/>
    </row>
    <row r="24" spans="1:5" ht="18" x14ac:dyDescent="0.25">
      <c r="A24" s="85" t="s">
        <v>99</v>
      </c>
      <c r="B24" s="70"/>
    </row>
    <row r="25" spans="1:5" x14ac:dyDescent="0.25">
      <c r="A25" s="86" t="s">
        <v>87</v>
      </c>
      <c r="B25" s="86" t="s">
        <v>88</v>
      </c>
    </row>
    <row r="26" spans="1:5" ht="15.75" x14ac:dyDescent="0.25">
      <c r="A26" s="87" t="s">
        <v>44</v>
      </c>
      <c r="B26" s="80" t="s">
        <v>100</v>
      </c>
    </row>
    <row r="27" spans="1:5" ht="15.75" x14ac:dyDescent="0.25">
      <c r="A27" s="87" t="s">
        <v>120</v>
      </c>
      <c r="B27" s="80" t="s">
        <v>101</v>
      </c>
    </row>
    <row r="28" spans="1:5" ht="31.5" x14ac:dyDescent="0.25">
      <c r="A28" s="87" t="s">
        <v>119</v>
      </c>
      <c r="B28" s="80" t="s">
        <v>102</v>
      </c>
    </row>
    <row r="29" spans="1:5" ht="31.5" x14ac:dyDescent="0.25">
      <c r="A29" s="87" t="s">
        <v>20</v>
      </c>
      <c r="B29" s="80" t="s">
        <v>103</v>
      </c>
    </row>
    <row r="30" spans="1:5" ht="15.75" x14ac:dyDescent="0.25">
      <c r="A30" s="87" t="s">
        <v>84</v>
      </c>
      <c r="B30" s="80" t="s">
        <v>104</v>
      </c>
    </row>
    <row r="31" spans="1:5" ht="31.5" x14ac:dyDescent="0.25">
      <c r="A31" s="83" t="s">
        <v>82</v>
      </c>
      <c r="B31" s="80" t="s">
        <v>105</v>
      </c>
    </row>
    <row r="32" spans="1:5" x14ac:dyDescent="0.25">
      <c r="A32" s="68"/>
      <c r="B32"/>
    </row>
    <row r="33" spans="1:2" ht="15.75" x14ac:dyDescent="0.25">
      <c r="A33" s="60"/>
      <c r="B33" s="59"/>
    </row>
    <row r="34" spans="1:2" ht="15.75" x14ac:dyDescent="0.25">
      <c r="A34" s="56"/>
      <c r="B34" s="57"/>
    </row>
    <row r="35" spans="1:2" x14ac:dyDescent="0.25">
      <c r="A35" s="58"/>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row r="42" spans="1:2" x14ac:dyDescent="0.25">
      <c r="B42"/>
    </row>
  </sheetData>
  <mergeCells count="1">
    <mergeCell ref="A13:A14"/>
  </mergeCells>
  <hyperlinks>
    <hyperlink ref="B14" r:id="rId1" display="https://www.ascb.se/media/1062/loantovalueforswedishcoverpools_20100305_mark-1.pdf" xr:uid="{DEBB8557-24B4-47F3-A0A4-ED0F8A2760EC}"/>
  </hyperlinks>
  <pageMargins left="0.70866141732283472" right="0.70866141732283472" top="0.74803149606299213" bottom="0.74803149606299213" header="0.31496062992125984" footer="0.31496062992125984"/>
  <pageSetup paperSize="9" scale="70" orientation="portrait" r:id="rId2"/>
  <headerFooter>
    <oddFooter>&amp;C&amp;1#&amp;"Calibri"&amp;8&amp;K000000Informationsklass: Privat</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3.xml><?xml version="1.0" encoding="utf-8"?>
<ds:datastoreItem xmlns:ds="http://schemas.openxmlformats.org/officeDocument/2006/customXml" ds:itemID="{22E2F711-5AD1-487B-91E9-C45407701799}">
  <ds:schemaRefs>
    <ds:schemaRef ds:uri="http://schemas.microsoft.com/office/infopath/2007/PartnerControls"/>
    <ds:schemaRef ds:uri="b812923a-363a-40e5-80cb-9f5161b2a1be"/>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Ver 8</vt:lpstr>
      <vt:lpstr>Glossary 8</vt:lpstr>
      <vt:lpstr>'Ver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Christian Connysson</cp:lastModifiedBy>
  <cp:lastPrinted>2022-11-16T08:36:36Z</cp:lastPrinted>
  <dcterms:created xsi:type="dcterms:W3CDTF">2012-02-01T12:08:15Z</dcterms:created>
  <dcterms:modified xsi:type="dcterms:W3CDTF">2026-04-16T09:17:35Z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18a2199f-8e61-4f5c-a479-edf3283e170d_Enabled">
    <vt:lpwstr>true</vt:lpwstr>
  </property>
  <property fmtid="{D5CDD505-2E9C-101B-9397-08002B2CF9AE}" pid="4" name="MSIP_Label_18a2199f-8e61-4f5c-a479-edf3283e170d_SetDate">
    <vt:lpwstr>2024-07-06T19:30:17Z</vt:lpwstr>
  </property>
  <property fmtid="{D5CDD505-2E9C-101B-9397-08002B2CF9AE}" pid="5" name="MSIP_Label_18a2199f-8e61-4f5c-a479-edf3283e170d_Method">
    <vt:lpwstr>Privileged</vt:lpwstr>
  </property>
  <property fmtid="{D5CDD505-2E9C-101B-9397-08002B2CF9AE}" pid="6" name="MSIP_Label_18a2199f-8e61-4f5c-a479-edf3283e170d_Name">
    <vt:lpwstr>Privat</vt:lpwstr>
  </property>
  <property fmtid="{D5CDD505-2E9C-101B-9397-08002B2CF9AE}" pid="7" name="MSIP_Label_18a2199f-8e61-4f5c-a479-edf3283e170d_SiteId">
    <vt:lpwstr>1e4e7cc6-7b26-46be-915e-cd1c8633e92f</vt:lpwstr>
  </property>
  <property fmtid="{D5CDD505-2E9C-101B-9397-08002B2CF9AE}" pid="8" name="MSIP_Label_18a2199f-8e61-4f5c-a479-edf3283e170d_ActionId">
    <vt:lpwstr>954b344d-5496-45cd-8851-8b92f346abba</vt:lpwstr>
  </property>
  <property fmtid="{D5CDD505-2E9C-101B-9397-08002B2CF9AE}" pid="9" name="MSIP_Label_18a2199f-8e61-4f5c-a479-edf3283e170d_ContentBits">
    <vt:lpwstr>2</vt:lpwstr>
  </property>
</Properties>
</file>