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89" i="6" l="1"/>
  <c r="M45" i="6" l="1"/>
  <c r="M41" i="6" l="1"/>
  <c r="H58" i="6" l="1"/>
  <c r="D20" i="6" l="1"/>
  <c r="D121" i="6" l="1"/>
  <c r="E122" i="6" l="1"/>
  <c r="E121" i="6"/>
  <c r="D122" i="6"/>
  <c r="E124" i="6" l="1"/>
  <c r="D124" i="6"/>
  <c r="E108" i="6"/>
  <c r="D30" i="6"/>
  <c r="E30" i="6" s="1"/>
  <c r="L93" i="6"/>
  <c r="J94" i="6" s="1"/>
  <c r="D99" i="6"/>
  <c r="E97" i="6" s="1"/>
  <c r="I53" i="6"/>
  <c r="I54" i="6" s="1"/>
  <c r="K36" i="6"/>
  <c r="L34" i="6" s="1"/>
  <c r="D36" i="6"/>
  <c r="E36" i="6" s="1"/>
  <c r="K31" i="6"/>
  <c r="L30" i="6" s="1"/>
  <c r="E46" i="6" l="1"/>
  <c r="I46" i="6"/>
  <c r="D46" i="6"/>
  <c r="F46" i="6"/>
  <c r="G46" i="6"/>
  <c r="K46" i="6"/>
  <c r="H46" i="6"/>
  <c r="L46" i="6"/>
  <c r="J46" i="6"/>
  <c r="E42" i="6"/>
  <c r="I42" i="6"/>
  <c r="F42" i="6"/>
  <c r="J42" i="6"/>
  <c r="G42" i="6"/>
  <c r="K42" i="6"/>
  <c r="D42" i="6"/>
  <c r="H42" i="6"/>
  <c r="L35" i="6"/>
  <c r="D104" i="6"/>
  <c r="D108" i="6" s="1"/>
  <c r="E23" i="6"/>
  <c r="E27" i="6"/>
  <c r="E24" i="6"/>
  <c r="L94" i="6"/>
  <c r="D94" i="6"/>
  <c r="D59" i="6"/>
  <c r="K94" i="6"/>
  <c r="E94" i="6"/>
  <c r="E29" i="6"/>
  <c r="L27" i="6"/>
  <c r="I94" i="6"/>
  <c r="E25" i="6"/>
  <c r="G94" i="6"/>
  <c r="H59" i="6"/>
  <c r="L23" i="6"/>
  <c r="F54" i="6"/>
  <c r="G59" i="6"/>
  <c r="L31" i="6"/>
  <c r="H94" i="6"/>
  <c r="E26" i="6"/>
  <c r="F59" i="6"/>
  <c r="E59" i="6"/>
  <c r="E28" i="6"/>
  <c r="D54" i="6"/>
  <c r="H54" i="6"/>
  <c r="L25" i="6"/>
  <c r="L29" i="6"/>
  <c r="E35" i="6"/>
  <c r="L36" i="6"/>
  <c r="E99" i="6"/>
  <c r="G54" i="6"/>
  <c r="L24" i="6"/>
  <c r="L28" i="6"/>
  <c r="E34" i="6"/>
  <c r="F94" i="6"/>
  <c r="E98" i="6"/>
  <c r="M46" i="6"/>
  <c r="E54" i="6"/>
  <c r="L26" i="6"/>
  <c r="M42" i="6"/>
  <c r="L42" i="6"/>
</calcChain>
</file>

<file path=xl/sharedStrings.xml><?xml version="1.0" encoding="utf-8"?>
<sst xmlns="http://schemas.openxmlformats.org/spreadsheetml/2006/main" count="257" uniqueCount="167">
  <si>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</si>
  <si>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</si>
  <si>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</si>
  <si>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</si>
  <si>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</si>
  <si>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</si>
  <si>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</si>
  <si>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</si>
  <si>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</si>
  <si>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</si>
  <si>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</si>
  <si>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</si>
  <si>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</si>
  <si>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</si>
  <si>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</si>
  <si>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</si>
  <si>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</si>
  <si>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</si>
  <si>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</si>
  <si>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</si>
  <si>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</si>
  <si>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</si>
  <si>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</si>
  <si>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</si>
  <si>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</si>
  <si>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</si>
  <si>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</si>
  <si>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</si>
  <si>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</si>
  <si>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</si>
  <si>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</si>
  <si>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</si>
  <si>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</si>
  <si>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</si>
  <si>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</si>
  <si>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</si>
  <si>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</si>
  <si>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</si>
  <si>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</si>
  <si>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</si>
  <si>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</si>
  <si>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</si>
  <si>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</si>
  <si>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</si>
  <si>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</si>
  <si>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</si>
  <si>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</si>
  <si>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</si>
  <si>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</si>
  <si>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</si>
  <si>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</si>
  <si>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</si>
  <si>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</si>
  <si>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</si>
  <si>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</si>
  <si>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</si>
  <si>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</si>
  <si>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</si>
  <si>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</si>
  <si>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</si>
  <si>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</si>
  <si>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</si>
  <si>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</si>
  <si>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</si>
  <si>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</si>
  <si>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</si>
  <si>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</si>
  <si>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</si>
  <si>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</si>
  <si>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</si>
  <si>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</si>
  <si>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</si>
  <si>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</si>
  <si>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</si>
  <si>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</si>
  <si>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</si>
  <si>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</si>
  <si>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</si>
  <si>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</si>
  <si>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</si>
  <si>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</si>
  <si>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</si>
  <si>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</si>
  <si>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</si>
  <si>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</si>
  <si>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</si>
  <si>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</si>
  <si>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</si>
  <si>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</si>
  <si>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</si>
  <si>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</si>
  <si>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</si>
  <si>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</si>
  <si>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</si>
  <si>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</si>
  <si>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</si>
  <si>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</si>
  <si>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</si>
  <si>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</si>
  <si>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</si>
  <si>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</si>
  <si>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</si>
  <si>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</si>
  <si>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</si>
  <si>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</si>
  <si>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</si>
  <si>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</si>
  <si>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</si>
  <si>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</si>
  <si>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</si>
  <si>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</si>
  <si>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</si>
  <si>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</si>
  <si>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</si>
  <si>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</si>
  <si>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</si>
  <si>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</si>
  <si>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</si>
  <si>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</si>
  <si>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</si>
  <si>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</si>
  <si>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</si>
  <si>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</si>
  <si>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</si>
  <si>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</si>
  <si>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</si>
  <si>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</si>
  <si>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</si>
  <si>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</si>
  <si>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</si>
  <si>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</si>
  <si>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</si>
  <si>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</si>
  <si>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</si>
  <si>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</si>
  <si>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</si>
  <si>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</si>
  <si>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</si>
  <si>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</si>
  <si>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</si>
  <si>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</si>
  <si>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</si>
  <si>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</si>
  <si>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</si>
  <si>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</si>
  <si>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</si>
  <si>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SE0004868875</t>
  </si>
  <si>
    <t>SE0005306982</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</si>
  <si>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</si>
  <si>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</si>
  <si>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</si>
  <si>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</si>
  <si>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</si>
  <si>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</si>
  <si>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</si>
  <si>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</si>
  <si>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</si>
  <si>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</si>
  <si>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</si>
  <si>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</si>
  <si>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</si>
  <si>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</si>
  <si>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2026-</t>
  </si>
  <si>
    <t>2023-2027</t>
  </si>
  <si>
    <t>2028-2032</t>
  </si>
  <si>
    <t>2033-</t>
  </si>
  <si>
    <t>31/01/2018</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</si>
</sst>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09">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3" fontId="3" fillId="3" borderId="25" xfId="2" applyNumberFormat="1" applyFill="1" applyBorder="1"/>
    <xf numFmtId="3" fontId="3" fillId="3" borderId="21" xfId="1"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4" borderId="0" xfId="0" applyFont="1" applyFill="1" applyBorder="1"/>
    <xf numFmtId="2" fontId="2" fillId="3" borderId="1" xfId="0" applyNumberFormat="1"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3" fontId="19" fillId="0" borderId="23" xfId="0" applyNumberFormat="1" applyFont="1" applyBorder="1"/>
    <xf numFmtId="3" fontId="3" fillId="3" borderId="24" xfId="1" applyNumberFormat="1" applyFont="1" applyFill="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9" fontId="2" fillId="0" borderId="1" xfId="1" applyFont="1" applyFill="1" applyBorder="1"/>
    <xf numFmtId="3" fontId="2" fillId="0" borderId="1" xfId="0" applyNumberFormat="1" applyFont="1" applyFill="1" applyBorder="1"/>
    <xf numFmtId="3" fontId="3" fillId="0" borderId="1" xfId="2" applyFont="1" applyFill="1" applyBorder="1"/>
    <xf numFmtId="3" fontId="2" fillId="0" borderId="11" xfId="0" applyNumberFormat="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 fillId="0" borderId="18" xfId="0" applyNumberFormat="1" applyFont="1" applyFill="1" applyBorder="1"/>
    <xf numFmtId="3" fontId="2" fillId="0" borderId="1" xfId="1" applyNumberFormat="1" applyFont="1" applyFill="1" applyBorder="1"/>
    <xf numFmtId="3" fontId="3" fillId="0" borderId="18" xfId="2" applyFill="1" applyBorder="1"/>
    <xf numFmtId="3" fontId="3" fillId="0" borderId="1" xfId="1" applyNumberFormat="1" applyFont="1" applyFill="1" applyBorder="1"/>
    <xf numFmtId="0" fontId="0" fillId="0" borderId="14" xfId="0"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0"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8"/>
      <c r="J6" s="108"/>
      <c r="K6" s="6"/>
      <c r="L6" s="6"/>
      <c r="M6" s="6"/>
      <c r="N6" s="6"/>
    </row>
    <row r="7" spans="1:14" x14ac:dyDescent="0.25">
      <c r="A7" s="1"/>
      <c r="B7" s="6"/>
      <c r="C7" s="18" t="s">
        <v>15</v>
      </c>
      <c r="D7" s="18" t="s">
        <v>140</v>
      </c>
      <c r="E7" s="19"/>
      <c r="F7" s="20"/>
      <c r="G7" s="6"/>
      <c r="H7" s="6"/>
      <c r="I7" s="108"/>
      <c r="J7" s="108"/>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4" t="s">
        <v>166</v>
      </c>
      <c r="K9" s="83"/>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156</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0"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97">
        <v>190452.15007855999</v>
      </c>
      <c r="E17" s="6"/>
      <c r="F17" s="6"/>
      <c r="G17" s="6"/>
      <c r="H17" s="6"/>
      <c r="I17" s="12" t="s">
        <v>42</v>
      </c>
      <c r="J17" s="12"/>
      <c r="K17" s="97">
        <v>359523</v>
      </c>
      <c r="L17" s="6"/>
      <c r="M17" s="6"/>
      <c r="N17" s="6"/>
    </row>
    <row r="18" spans="1:14" x14ac:dyDescent="0.25">
      <c r="A18" s="1"/>
      <c r="B18" s="6"/>
      <c r="C18" s="12" t="s">
        <v>61</v>
      </c>
      <c r="D18" s="97">
        <v>9675</v>
      </c>
      <c r="E18" s="6"/>
      <c r="F18" s="6"/>
      <c r="G18" s="6"/>
      <c r="H18" s="6"/>
      <c r="I18" s="12" t="s">
        <v>43</v>
      </c>
      <c r="J18" s="12"/>
      <c r="K18" s="97">
        <v>158841</v>
      </c>
      <c r="L18" s="6"/>
      <c r="M18" s="6"/>
      <c r="N18" s="6"/>
    </row>
    <row r="19" spans="1:14" x14ac:dyDescent="0.25">
      <c r="A19" s="1"/>
      <c r="B19" s="6"/>
      <c r="C19" s="12" t="s">
        <v>28</v>
      </c>
      <c r="D19" s="23"/>
      <c r="E19" s="6"/>
      <c r="F19" s="6"/>
      <c r="G19" s="6"/>
      <c r="H19" s="6"/>
      <c r="I19" s="12" t="s">
        <v>48</v>
      </c>
      <c r="J19" s="12"/>
      <c r="K19" s="97">
        <v>158656</v>
      </c>
      <c r="L19" s="6"/>
      <c r="M19" s="6"/>
      <c r="N19" s="6"/>
    </row>
    <row r="20" spans="1:14" x14ac:dyDescent="0.25">
      <c r="A20" s="1"/>
      <c r="B20" s="6"/>
      <c r="C20" s="21" t="s">
        <v>23</v>
      </c>
      <c r="D20" s="24">
        <f>SUM(D17:D19)</f>
        <v>200127.15007855999</v>
      </c>
      <c r="E20" s="6"/>
      <c r="F20" s="6"/>
      <c r="G20" s="6"/>
      <c r="H20" s="6"/>
      <c r="I20" s="12" t="s">
        <v>44</v>
      </c>
      <c r="J20" s="12"/>
      <c r="K20" s="97">
        <v>529735.64981533901</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97">
        <v>141643.24657781</v>
      </c>
      <c r="E23" s="35">
        <f>IF($D$30=0,,(D23/$D$30))</f>
        <v>0.74372091129750617</v>
      </c>
      <c r="F23" s="97">
        <v>509672.91397376027</v>
      </c>
      <c r="G23" s="6"/>
      <c r="H23" s="6"/>
      <c r="I23" s="74" t="s">
        <v>65</v>
      </c>
      <c r="J23" s="74"/>
      <c r="K23" s="97">
        <v>29530.695009710002</v>
      </c>
      <c r="L23" s="35">
        <f>IF($K$31=0,,(K23/$K$31))</f>
        <v>0.15505571874763083</v>
      </c>
      <c r="M23" s="6"/>
      <c r="N23" s="6"/>
    </row>
    <row r="24" spans="1:14" x14ac:dyDescent="0.25">
      <c r="A24" s="1"/>
      <c r="B24" s="6"/>
      <c r="C24" s="27" t="s">
        <v>31</v>
      </c>
      <c r="D24" s="97">
        <v>48808.903450749989</v>
      </c>
      <c r="E24" s="35">
        <f t="shared" ref="E24:E30" si="0">IF($D$30=0,,(D24/$D$30))</f>
        <v>0.25627908870249383</v>
      </c>
      <c r="F24" s="97">
        <v>599831.68000000005</v>
      </c>
      <c r="G24" s="6"/>
      <c r="H24" s="6"/>
      <c r="I24" s="74" t="s">
        <v>63</v>
      </c>
      <c r="J24" s="74"/>
      <c r="K24" s="97">
        <v>16797.318385909999</v>
      </c>
      <c r="L24" s="35">
        <f t="shared" ref="L24:L31" si="1">IF($K$31=0,,(K24/$K$31))</f>
        <v>8.8197053083365479E-2</v>
      </c>
      <c r="M24" s="6"/>
      <c r="N24" s="6"/>
    </row>
    <row r="25" spans="1:14" x14ac:dyDescent="0.25">
      <c r="A25" s="1"/>
      <c r="B25" s="6"/>
      <c r="C25" s="27" t="s">
        <v>32</v>
      </c>
      <c r="D25" s="23"/>
      <c r="E25" s="35">
        <f t="shared" si="0"/>
        <v>0</v>
      </c>
      <c r="F25" s="75"/>
      <c r="G25" s="6"/>
      <c r="H25" s="6"/>
      <c r="I25" s="74" t="s">
        <v>64</v>
      </c>
      <c r="J25" s="74"/>
      <c r="K25" s="97">
        <v>6510.1002717299998</v>
      </c>
      <c r="L25" s="35">
        <f t="shared" si="1"/>
        <v>3.418234066012775E-2</v>
      </c>
      <c r="M25" s="6"/>
      <c r="N25" s="6"/>
    </row>
    <row r="26" spans="1:14" x14ac:dyDescent="0.25">
      <c r="A26" s="1"/>
      <c r="B26" s="6"/>
      <c r="C26" s="27" t="s">
        <v>62</v>
      </c>
      <c r="D26" s="23"/>
      <c r="E26" s="35">
        <f t="shared" si="0"/>
        <v>0</v>
      </c>
      <c r="F26" s="75"/>
      <c r="G26" s="6"/>
      <c r="H26" s="6"/>
      <c r="I26" s="74" t="s">
        <v>56</v>
      </c>
      <c r="J26" s="74"/>
      <c r="K26" s="97">
        <v>19273.002491859999</v>
      </c>
      <c r="L26" s="35">
        <f t="shared" si="1"/>
        <v>0.10119603527169335</v>
      </c>
      <c r="M26" s="6"/>
      <c r="N26" s="6"/>
    </row>
    <row r="27" spans="1:14" x14ac:dyDescent="0.25">
      <c r="A27" s="1"/>
      <c r="B27" s="6"/>
      <c r="C27" s="27" t="s">
        <v>33</v>
      </c>
      <c r="D27" s="23"/>
      <c r="E27" s="35">
        <f t="shared" si="0"/>
        <v>0</v>
      </c>
      <c r="F27" s="75"/>
      <c r="G27" s="6"/>
      <c r="H27" s="6"/>
      <c r="I27" s="74" t="s">
        <v>57</v>
      </c>
      <c r="J27" s="74"/>
      <c r="K27" s="97">
        <v>45305.951334769998</v>
      </c>
      <c r="L27" s="35">
        <f t="shared" si="1"/>
        <v>0.23788626869256108</v>
      </c>
      <c r="M27" s="6"/>
      <c r="N27" s="6"/>
    </row>
    <row r="28" spans="1:14" x14ac:dyDescent="0.25">
      <c r="A28" s="1"/>
      <c r="B28" s="6"/>
      <c r="C28" s="27" t="s">
        <v>34</v>
      </c>
      <c r="D28" s="23"/>
      <c r="E28" s="35">
        <f t="shared" si="0"/>
        <v>0</v>
      </c>
      <c r="F28" s="75"/>
      <c r="G28" s="6"/>
      <c r="H28" s="6"/>
      <c r="I28" s="74" t="s">
        <v>58</v>
      </c>
      <c r="J28" s="74"/>
      <c r="K28" s="97">
        <v>29405.807172559998</v>
      </c>
      <c r="L28" s="35">
        <f t="shared" si="1"/>
        <v>0.15439997483961365</v>
      </c>
      <c r="M28" s="6"/>
      <c r="N28" s="6"/>
    </row>
    <row r="29" spans="1:14" x14ac:dyDescent="0.25">
      <c r="A29" s="1"/>
      <c r="B29" s="6"/>
      <c r="C29" s="27" t="s">
        <v>35</v>
      </c>
      <c r="D29" s="23"/>
      <c r="E29" s="35">
        <f t="shared" si="0"/>
        <v>0</v>
      </c>
      <c r="F29" s="75"/>
      <c r="G29" s="6"/>
      <c r="H29" s="6"/>
      <c r="I29" s="74" t="s">
        <v>59</v>
      </c>
      <c r="J29" s="74"/>
      <c r="K29" s="97">
        <v>43629.275362020097</v>
      </c>
      <c r="L29" s="35">
        <f t="shared" si="1"/>
        <v>0.22908260870500793</v>
      </c>
      <c r="M29" s="6"/>
      <c r="N29" s="6"/>
    </row>
    <row r="30" spans="1:14" x14ac:dyDescent="0.25">
      <c r="A30" s="1"/>
      <c r="B30" s="6"/>
      <c r="C30" s="26" t="s">
        <v>46</v>
      </c>
      <c r="D30" s="82">
        <f>SUM(D23:D29)</f>
        <v>190452.15002855999</v>
      </c>
      <c r="E30" s="43">
        <f t="shared" si="0"/>
        <v>1</v>
      </c>
      <c r="F30" s="6"/>
      <c r="G30" s="6"/>
      <c r="H30" s="6"/>
      <c r="I30" s="31" t="s">
        <v>40</v>
      </c>
      <c r="J30" s="31"/>
      <c r="K30" s="97">
        <v>0</v>
      </c>
      <c r="L30" s="35">
        <f t="shared" si="1"/>
        <v>0</v>
      </c>
      <c r="M30" s="6"/>
      <c r="N30" s="6"/>
    </row>
    <row r="31" spans="1:14" x14ac:dyDescent="0.25">
      <c r="A31" s="1"/>
      <c r="B31" s="6"/>
      <c r="C31" s="6"/>
      <c r="D31" s="6"/>
      <c r="E31" s="6"/>
      <c r="F31" s="6"/>
      <c r="G31" s="6"/>
      <c r="H31" s="6"/>
      <c r="I31" s="32" t="s">
        <v>46</v>
      </c>
      <c r="J31" s="33"/>
      <c r="K31" s="81">
        <f>SUM(K23:K30)</f>
        <v>190452.15002856008</v>
      </c>
      <c r="L31" s="43">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97">
        <v>135055.01796092998</v>
      </c>
      <c r="E34" s="35">
        <f>IF($D$36=0,,(D34/$D$36))</f>
        <v>0.70912834504980549</v>
      </c>
      <c r="F34" s="6"/>
      <c r="G34" s="6"/>
      <c r="H34" s="6"/>
      <c r="I34" s="12" t="s">
        <v>38</v>
      </c>
      <c r="J34" s="12"/>
      <c r="K34" s="97">
        <v>92916.157330119997</v>
      </c>
      <c r="L34" s="35">
        <f>IF($K$36=0,,(K34/$K$36))</f>
        <v>0.48787140125114276</v>
      </c>
      <c r="M34" s="7"/>
      <c r="N34" s="6"/>
    </row>
    <row r="35" spans="1:16" x14ac:dyDescent="0.25">
      <c r="A35" s="1"/>
      <c r="B35" s="6"/>
      <c r="C35" s="27" t="s">
        <v>11</v>
      </c>
      <c r="D35" s="97">
        <v>55397.132067629995</v>
      </c>
      <c r="E35" s="35">
        <f>IF($D$36=0,,(D35/$D$36))</f>
        <v>0.29087165495019462</v>
      </c>
      <c r="F35" s="6"/>
      <c r="G35" s="6"/>
      <c r="H35" s="6"/>
      <c r="I35" s="31" t="s">
        <v>39</v>
      </c>
      <c r="J35" s="31"/>
      <c r="K35" s="99">
        <v>97535.992748439996</v>
      </c>
      <c r="L35" s="35">
        <f>IF($K$36=0,,(K35/$K$36))</f>
        <v>0.5121285987488573</v>
      </c>
      <c r="M35" s="6"/>
      <c r="N35" s="6"/>
    </row>
    <row r="36" spans="1:16" x14ac:dyDescent="0.25">
      <c r="A36" s="1"/>
      <c r="B36" s="6"/>
      <c r="C36" s="26" t="s">
        <v>46</v>
      </c>
      <c r="D36" s="30">
        <f>SUM(D34:D35)</f>
        <v>190452.15002855996</v>
      </c>
      <c r="E36" s="43">
        <f>IF($D$36=0,,(D36/$D$36))</f>
        <v>1</v>
      </c>
      <c r="F36" s="6"/>
      <c r="G36" s="6"/>
      <c r="H36" s="6"/>
      <c r="I36" s="32" t="s">
        <v>46</v>
      </c>
      <c r="J36" s="33"/>
      <c r="K36" s="30">
        <f>SUM(K34:K35)</f>
        <v>190452.15007855999</v>
      </c>
      <c r="L36" s="43">
        <f>IF($K$36=0,,(K36/$K$36))</f>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84">
        <v>6.92</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79" t="s">
        <v>98</v>
      </c>
      <c r="E40" s="29" t="s">
        <v>5</v>
      </c>
      <c r="F40" s="29" t="s">
        <v>6</v>
      </c>
      <c r="G40" s="29" t="s">
        <v>7</v>
      </c>
      <c r="H40" s="29" t="s">
        <v>8</v>
      </c>
      <c r="I40" s="29" t="s">
        <v>9</v>
      </c>
      <c r="J40" s="29" t="s">
        <v>66</v>
      </c>
      <c r="K40" s="29" t="s">
        <v>67</v>
      </c>
      <c r="L40" s="29" t="s">
        <v>10</v>
      </c>
      <c r="M40" s="29" t="s">
        <v>46</v>
      </c>
      <c r="N40" s="6"/>
    </row>
    <row r="41" spans="1:16" x14ac:dyDescent="0.25">
      <c r="A41" s="1"/>
      <c r="B41" s="6"/>
      <c r="C41" s="74" t="s">
        <v>54</v>
      </c>
      <c r="D41" s="97">
        <v>39364.716467754304</v>
      </c>
      <c r="E41" s="97">
        <v>36352.709451578005</v>
      </c>
      <c r="F41" s="97">
        <v>32830.876365976503</v>
      </c>
      <c r="G41" s="97">
        <v>28760.619539559601</v>
      </c>
      <c r="H41" s="97">
        <v>23988.7179739815</v>
      </c>
      <c r="I41" s="97">
        <v>17419.333351667097</v>
      </c>
      <c r="J41" s="97">
        <v>9569.1603092778005</v>
      </c>
      <c r="K41" s="97">
        <v>2166.0166187651671</v>
      </c>
      <c r="L41" s="75">
        <v>0</v>
      </c>
      <c r="M41" s="24">
        <f>SUM(D41:L41)</f>
        <v>190452.15007855996</v>
      </c>
      <c r="N41" s="6"/>
    </row>
    <row r="42" spans="1:16" x14ac:dyDescent="0.25">
      <c r="A42" s="1"/>
      <c r="B42" s="6"/>
      <c r="C42" s="74" t="s">
        <v>80</v>
      </c>
      <c r="D42" s="35">
        <f>IF($M$41=0,,(D41/$M$41))</f>
        <v>0.20669084833915857</v>
      </c>
      <c r="E42" s="35">
        <f t="shared" ref="E42:M42" si="2">IF($M$41=0,,(E41/$M$41))</f>
        <v>0.19087581545591797</v>
      </c>
      <c r="F42" s="35">
        <f t="shared" si="2"/>
        <v>0.17238385784793731</v>
      </c>
      <c r="G42" s="35">
        <f t="shared" si="2"/>
        <v>0.15101231216185315</v>
      </c>
      <c r="H42" s="35">
        <f t="shared" si="2"/>
        <v>0.12595666661723876</v>
      </c>
      <c r="I42" s="35">
        <f t="shared" si="2"/>
        <v>9.1463043837949662E-2</v>
      </c>
      <c r="J42" s="35">
        <f t="shared" si="2"/>
        <v>5.0244433078495569E-2</v>
      </c>
      <c r="K42" s="35">
        <f t="shared" si="2"/>
        <v>1.1373022661449099E-2</v>
      </c>
      <c r="L42" s="35">
        <f t="shared" si="2"/>
        <v>0</v>
      </c>
      <c r="M42" s="43">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2018</v>
      </c>
      <c r="E44" s="29">
        <v>2019</v>
      </c>
      <c r="F44" s="29">
        <v>2020</v>
      </c>
      <c r="G44" s="29">
        <v>2021</v>
      </c>
      <c r="H44" s="29">
        <v>2022</v>
      </c>
      <c r="I44" s="29">
        <v>2023</v>
      </c>
      <c r="J44" s="29">
        <v>2024</v>
      </c>
      <c r="K44" s="29">
        <v>2025</v>
      </c>
      <c r="L44" s="29" t="s">
        <v>162</v>
      </c>
      <c r="M44" s="29" t="s">
        <v>46</v>
      </c>
      <c r="N44" s="6"/>
    </row>
    <row r="45" spans="1:16" x14ac:dyDescent="0.25">
      <c r="A45" s="1"/>
      <c r="B45" s="6"/>
      <c r="C45" s="12" t="s">
        <v>54</v>
      </c>
      <c r="D45" s="97">
        <v>145969.50782415023</v>
      </c>
      <c r="E45" s="97">
        <v>25196.707624500035</v>
      </c>
      <c r="F45" s="97">
        <v>13399.52243605</v>
      </c>
      <c r="G45" s="97">
        <v>3619.7794418400008</v>
      </c>
      <c r="H45" s="97">
        <v>1560.7692882399997</v>
      </c>
      <c r="I45" s="97">
        <v>301.95673832</v>
      </c>
      <c r="J45" s="97">
        <v>175.52246555000002</v>
      </c>
      <c r="K45" s="97">
        <v>129.81219760000002</v>
      </c>
      <c r="L45" s="75">
        <v>98.572062309999993</v>
      </c>
      <c r="M45" s="24">
        <f>SUM(D45:L45)</f>
        <v>190452.15007856025</v>
      </c>
      <c r="N45" s="6"/>
    </row>
    <row r="46" spans="1:16" x14ac:dyDescent="0.25">
      <c r="A46" s="1"/>
      <c r="B46" s="6"/>
      <c r="C46" s="12" t="s">
        <v>80</v>
      </c>
      <c r="D46" s="35">
        <f>IF($M$45=0,,(D45/$M$45))</f>
        <v>0.76643664964632208</v>
      </c>
      <c r="E46" s="35">
        <f t="shared" ref="E46:L46" si="3">IF($M$45=0,,(E45/$M$45))</f>
        <v>0.1322994128136992</v>
      </c>
      <c r="F46" s="35">
        <f t="shared" si="3"/>
        <v>7.0356372613923163E-2</v>
      </c>
      <c r="G46" s="35">
        <f t="shared" si="3"/>
        <v>1.9006240886998996E-2</v>
      </c>
      <c r="H46" s="35">
        <f t="shared" si="3"/>
        <v>8.1950730805411889E-3</v>
      </c>
      <c r="I46" s="35">
        <f t="shared" si="3"/>
        <v>1.5854729820348305E-3</v>
      </c>
      <c r="J46" s="35">
        <f t="shared" si="3"/>
        <v>9.2160926236641678E-4</v>
      </c>
      <c r="K46" s="35">
        <f t="shared" si="3"/>
        <v>6.8160006356690302E-4</v>
      </c>
      <c r="L46" s="35">
        <f t="shared" si="3"/>
        <v>5.1756865054734043E-4</v>
      </c>
      <c r="M46" s="43">
        <f>IF($M$41=0,,(M45/$M$41))</f>
        <v>1.0000000000000016</v>
      </c>
      <c r="N46" s="6"/>
    </row>
    <row r="47" spans="1:16" x14ac:dyDescent="0.25">
      <c r="A47" s="1"/>
      <c r="B47" s="6"/>
      <c r="C47" s="6"/>
      <c r="D47" s="46"/>
      <c r="E47" s="46"/>
      <c r="F47" s="46"/>
      <c r="G47" s="46"/>
      <c r="H47" s="46"/>
      <c r="I47" s="46"/>
      <c r="J47" s="46"/>
      <c r="K47" s="46"/>
      <c r="L47" s="46"/>
      <c r="M47" s="47"/>
      <c r="N47" s="6"/>
    </row>
    <row r="48" spans="1:16" x14ac:dyDescent="0.25">
      <c r="A48" s="1"/>
      <c r="B48" s="6"/>
      <c r="C48" s="6"/>
      <c r="D48" s="46"/>
      <c r="E48" s="46"/>
      <c r="F48" s="46"/>
      <c r="G48" s="46"/>
      <c r="H48" s="46"/>
      <c r="I48" s="46"/>
      <c r="J48" s="46"/>
      <c r="K48" s="46"/>
      <c r="L48" s="46"/>
      <c r="M48" s="47"/>
      <c r="N48" s="6"/>
    </row>
    <row r="49" spans="1:14" x14ac:dyDescent="0.25">
      <c r="A49" s="1"/>
      <c r="B49" s="6"/>
      <c r="C49" s="6"/>
      <c r="D49" s="46"/>
      <c r="E49" s="46"/>
      <c r="F49" s="46"/>
      <c r="G49" s="46"/>
      <c r="H49" s="46"/>
      <c r="I49" s="46"/>
      <c r="J49" s="46"/>
      <c r="K49" s="46"/>
      <c r="L49" s="46"/>
      <c r="M49" s="47"/>
      <c r="N49" s="6"/>
    </row>
    <row r="50" spans="1:14" x14ac:dyDescent="0.25">
      <c r="A50" s="1"/>
      <c r="B50" s="6"/>
      <c r="C50" s="6"/>
      <c r="D50" s="46"/>
      <c r="E50" s="46"/>
      <c r="F50" s="46"/>
      <c r="G50" s="46"/>
      <c r="H50" s="46"/>
      <c r="I50" s="46"/>
      <c r="J50" s="46"/>
      <c r="K50" s="46"/>
      <c r="L50" s="46"/>
      <c r="M50" s="47"/>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4" t="s">
        <v>54</v>
      </c>
      <c r="D53" s="97">
        <v>39599.16562475</v>
      </c>
      <c r="E53" s="97">
        <v>26908.330447119999</v>
      </c>
      <c r="F53" s="97">
        <v>25018.533059329999</v>
      </c>
      <c r="G53" s="97">
        <v>29819.037901709999</v>
      </c>
      <c r="H53" s="97">
        <v>69107.082995650097</v>
      </c>
      <c r="I53" s="98">
        <f>SUM(D53:H53)</f>
        <v>190452.15002856011</v>
      </c>
      <c r="J53" s="7"/>
      <c r="K53" s="6"/>
      <c r="L53" s="6"/>
      <c r="M53" s="6"/>
      <c r="N53" s="6"/>
    </row>
    <row r="54" spans="1:14" x14ac:dyDescent="0.25">
      <c r="A54" s="1"/>
      <c r="B54" s="6"/>
      <c r="C54" s="74" t="s">
        <v>80</v>
      </c>
      <c r="D54" s="35">
        <f t="shared" ref="D54:I54" si="4">IF($I$53=0,,(D53/$I$53))</f>
        <v>0.20792186183674866</v>
      </c>
      <c r="E54" s="35">
        <f t="shared" si="4"/>
        <v>0.14128656695702746</v>
      </c>
      <c r="F54" s="35">
        <f t="shared" si="4"/>
        <v>0.13136387830527632</v>
      </c>
      <c r="G54" s="35">
        <f t="shared" si="4"/>
        <v>0.15656971001502662</v>
      </c>
      <c r="H54" s="35">
        <f t="shared" si="4"/>
        <v>0.36285798288592086</v>
      </c>
      <c r="I54" s="43">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157</v>
      </c>
      <c r="D57" s="34" t="s">
        <v>73</v>
      </c>
      <c r="E57" s="34" t="s">
        <v>12</v>
      </c>
      <c r="F57" s="34" t="s">
        <v>84</v>
      </c>
      <c r="G57" s="34" t="s">
        <v>85</v>
      </c>
      <c r="H57" s="34" t="s">
        <v>46</v>
      </c>
      <c r="I57" s="6"/>
      <c r="J57" s="6"/>
      <c r="K57" s="6"/>
      <c r="L57" s="6"/>
      <c r="M57" s="6"/>
      <c r="N57" s="6"/>
    </row>
    <row r="58" spans="1:14" x14ac:dyDescent="0.25">
      <c r="A58" s="1"/>
      <c r="B58" s="6"/>
      <c r="C58" s="12" t="s">
        <v>54</v>
      </c>
      <c r="D58" s="97">
        <v>4.9272876100000005</v>
      </c>
      <c r="E58" s="23">
        <v>0</v>
      </c>
      <c r="F58" s="23">
        <v>0</v>
      </c>
      <c r="G58" s="23">
        <v>0</v>
      </c>
      <c r="H58" s="30">
        <f>SUM(D58:G58)</f>
        <v>4.9272876100000005</v>
      </c>
      <c r="I58" s="6"/>
      <c r="J58" s="6"/>
      <c r="K58" s="6"/>
      <c r="L58" s="6"/>
      <c r="M58" s="6"/>
      <c r="N58" s="6"/>
    </row>
    <row r="59" spans="1:14" x14ac:dyDescent="0.25">
      <c r="A59" s="1"/>
      <c r="B59" s="6"/>
      <c r="C59" s="12" t="s">
        <v>81</v>
      </c>
      <c r="D59" s="44">
        <f>IF($M$41=0,,(D58/$M$41))</f>
        <v>2.5871525251710389E-5</v>
      </c>
      <c r="E59" s="44">
        <f>IF($M$41=0,,(E58/$M$41))</f>
        <v>0</v>
      </c>
      <c r="F59" s="44">
        <f>IF($M$41=0,,(F58/$M$41))</f>
        <v>0</v>
      </c>
      <c r="G59" s="44">
        <f>IF($M$41=0,,(G58/$M$41))</f>
        <v>0</v>
      </c>
      <c r="H59" s="45">
        <f>IF($M$41=0,,(H58/$M$41))</f>
        <v>2.5871525251710389E-5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5">
        <v>0</v>
      </c>
      <c r="E61" s="41"/>
      <c r="F61" s="41"/>
      <c r="G61" s="42"/>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96">
        <v>0.34439999999999998</v>
      </c>
      <c r="E64" s="80"/>
      <c r="F64" s="6"/>
      <c r="G64" s="6"/>
      <c r="H64" s="6"/>
      <c r="I64" s="6"/>
      <c r="J64" s="6"/>
      <c r="K64" s="6"/>
      <c r="L64" s="6"/>
      <c r="M64" s="6"/>
      <c r="N64" s="6"/>
    </row>
    <row r="65" spans="1:14" x14ac:dyDescent="0.25">
      <c r="A65" s="1"/>
      <c r="B65" s="6"/>
      <c r="C65" s="74" t="s">
        <v>101</v>
      </c>
      <c r="D65" s="96">
        <v>0.56899999999999995</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0"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8" t="s">
        <v>18</v>
      </c>
      <c r="G70" s="29" t="s">
        <v>24</v>
      </c>
      <c r="H70" s="29" t="s">
        <v>106</v>
      </c>
      <c r="I70" s="29" t="s">
        <v>105</v>
      </c>
      <c r="J70" s="29" t="s">
        <v>104</v>
      </c>
      <c r="K70" s="6"/>
      <c r="L70" s="6"/>
      <c r="M70" s="6"/>
      <c r="N70" s="6"/>
    </row>
    <row r="71" spans="1:14" x14ac:dyDescent="0.25">
      <c r="A71" s="1"/>
      <c r="B71" s="6"/>
      <c r="C71" s="73" t="s">
        <v>146</v>
      </c>
      <c r="D71" s="97">
        <v>11464</v>
      </c>
      <c r="E71" s="71">
        <v>43113</v>
      </c>
      <c r="F71" s="76">
        <v>2.5000000000000001E-2</v>
      </c>
      <c r="G71" s="37" t="s">
        <v>11</v>
      </c>
      <c r="H71" s="36" t="s">
        <v>153</v>
      </c>
      <c r="I71" s="71">
        <v>43271</v>
      </c>
      <c r="J71" s="71">
        <v>43271</v>
      </c>
      <c r="K71" s="6"/>
      <c r="L71" s="6"/>
      <c r="M71" s="6"/>
      <c r="N71" s="6"/>
    </row>
    <row r="72" spans="1:14" x14ac:dyDescent="0.25">
      <c r="A72" s="1"/>
      <c r="B72" s="6"/>
      <c r="C72" s="73" t="s">
        <v>147</v>
      </c>
      <c r="D72" s="97">
        <v>15315</v>
      </c>
      <c r="E72" s="71">
        <v>43097</v>
      </c>
      <c r="F72" s="76">
        <v>2.5000000000000001E-2</v>
      </c>
      <c r="G72" s="37" t="s">
        <v>11</v>
      </c>
      <c r="H72" s="36" t="s">
        <v>153</v>
      </c>
      <c r="I72" s="71">
        <v>43635</v>
      </c>
      <c r="J72" s="71">
        <v>43635</v>
      </c>
      <c r="K72" s="6"/>
      <c r="L72" s="6"/>
      <c r="M72" s="6"/>
      <c r="N72" s="6"/>
    </row>
    <row r="73" spans="1:14" x14ac:dyDescent="0.25">
      <c r="A73" s="1"/>
      <c r="B73" s="6"/>
      <c r="C73" s="73" t="s">
        <v>148</v>
      </c>
      <c r="D73" s="97">
        <v>22065</v>
      </c>
      <c r="E73" s="71">
        <v>42438</v>
      </c>
      <c r="F73" s="76">
        <v>3.2500000000000001E-2</v>
      </c>
      <c r="G73" s="37" t="s">
        <v>11</v>
      </c>
      <c r="H73" s="36" t="s">
        <v>153</v>
      </c>
      <c r="I73" s="71">
        <v>44090</v>
      </c>
      <c r="J73" s="71">
        <v>44090</v>
      </c>
      <c r="K73" s="6"/>
      <c r="L73" s="6"/>
      <c r="M73" s="6"/>
      <c r="N73" s="6"/>
    </row>
    <row r="74" spans="1:14" x14ac:dyDescent="0.25">
      <c r="A74" s="1"/>
      <c r="B74" s="6"/>
      <c r="C74" s="95" t="s">
        <v>149</v>
      </c>
      <c r="D74" s="99">
        <v>18810</v>
      </c>
      <c r="E74" s="92">
        <v>42964</v>
      </c>
      <c r="F74" s="93">
        <v>1.7500000000000002E-2</v>
      </c>
      <c r="G74" s="94" t="s">
        <v>11</v>
      </c>
      <c r="H74" s="91" t="s">
        <v>153</v>
      </c>
      <c r="I74" s="92">
        <v>44454</v>
      </c>
      <c r="J74" s="92">
        <v>44454</v>
      </c>
      <c r="K74" s="6"/>
      <c r="L74" s="6"/>
      <c r="M74" s="6"/>
      <c r="N74" s="6"/>
    </row>
    <row r="75" spans="1:14" x14ac:dyDescent="0.25">
      <c r="A75" s="1"/>
      <c r="B75" s="6"/>
      <c r="C75" s="73" t="s">
        <v>150</v>
      </c>
      <c r="D75" s="97">
        <v>22012</v>
      </c>
      <c r="E75" s="71">
        <v>43055</v>
      </c>
      <c r="F75" s="76">
        <v>2.2499999999999999E-2</v>
      </c>
      <c r="G75" s="37" t="s">
        <v>11</v>
      </c>
      <c r="H75" s="36" t="s">
        <v>153</v>
      </c>
      <c r="I75" s="71">
        <v>44825</v>
      </c>
      <c r="J75" s="71">
        <v>44825</v>
      </c>
      <c r="K75" s="6"/>
      <c r="L75" s="6"/>
      <c r="M75" s="6"/>
      <c r="N75" s="6"/>
    </row>
    <row r="76" spans="1:14" x14ac:dyDescent="0.25">
      <c r="A76" s="1"/>
      <c r="B76" s="6"/>
      <c r="C76" s="73" t="s">
        <v>158</v>
      </c>
      <c r="D76" s="97">
        <v>18315</v>
      </c>
      <c r="E76" s="71">
        <v>43119</v>
      </c>
      <c r="F76" s="76">
        <v>1.2500000000000001E-2</v>
      </c>
      <c r="G76" s="37" t="s">
        <v>11</v>
      </c>
      <c r="H76" s="36" t="s">
        <v>153</v>
      </c>
      <c r="I76" s="71">
        <v>45189</v>
      </c>
      <c r="J76" s="71">
        <v>45189</v>
      </c>
      <c r="K76" s="6"/>
      <c r="L76" s="6"/>
      <c r="M76" s="6"/>
      <c r="N76" s="6"/>
    </row>
    <row r="77" spans="1:14" x14ac:dyDescent="0.25">
      <c r="A77" s="1"/>
      <c r="B77" s="6"/>
      <c r="C77" s="73" t="s">
        <v>161</v>
      </c>
      <c r="D77" s="97">
        <v>4500</v>
      </c>
      <c r="E77" s="71">
        <v>43117</v>
      </c>
      <c r="F77" s="76">
        <v>1.4999999999999999E-2</v>
      </c>
      <c r="G77" s="37" t="s">
        <v>11</v>
      </c>
      <c r="H77" s="36" t="s">
        <v>153</v>
      </c>
      <c r="I77" s="71">
        <v>45553</v>
      </c>
      <c r="J77" s="71">
        <v>45553</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39"/>
      <c r="E79" s="39"/>
      <c r="F79" s="39"/>
      <c r="G79" s="39"/>
      <c r="H79" s="39"/>
      <c r="I79" s="39"/>
      <c r="J79" s="25"/>
      <c r="K79" s="25"/>
      <c r="L79" s="6"/>
      <c r="M79" s="6"/>
      <c r="N79" s="6"/>
    </row>
    <row r="80" spans="1:14" ht="30" x14ac:dyDescent="0.25">
      <c r="A80" s="1"/>
      <c r="B80" s="6"/>
      <c r="C80" s="28" t="s">
        <v>4</v>
      </c>
      <c r="D80" s="29" t="s">
        <v>55</v>
      </c>
      <c r="E80" s="29" t="s">
        <v>19</v>
      </c>
      <c r="F80" s="29" t="s">
        <v>17</v>
      </c>
      <c r="G80" s="38" t="s">
        <v>18</v>
      </c>
      <c r="H80" s="29" t="s">
        <v>24</v>
      </c>
      <c r="I80" s="29" t="s">
        <v>106</v>
      </c>
      <c r="J80" s="29" t="s">
        <v>105</v>
      </c>
      <c r="K80" s="29" t="s">
        <v>104</v>
      </c>
      <c r="L80" s="6"/>
      <c r="M80" s="6"/>
      <c r="N80" s="6"/>
    </row>
    <row r="81" spans="1:14" x14ac:dyDescent="0.25">
      <c r="A81" s="1"/>
      <c r="B81" s="6"/>
      <c r="C81" s="72" t="s">
        <v>159</v>
      </c>
      <c r="D81" s="97">
        <v>4281.75</v>
      </c>
      <c r="E81" s="36" t="s">
        <v>89</v>
      </c>
      <c r="F81" s="71">
        <v>41393</v>
      </c>
      <c r="G81" s="76">
        <v>1.125E-2</v>
      </c>
      <c r="H81" s="37" t="s">
        <v>11</v>
      </c>
      <c r="I81" s="36" t="s">
        <v>153</v>
      </c>
      <c r="J81" s="71">
        <v>43958</v>
      </c>
      <c r="K81" s="71">
        <v>43958</v>
      </c>
      <c r="L81" s="6"/>
      <c r="M81" s="6"/>
      <c r="N81" s="6"/>
    </row>
    <row r="82" spans="1:14" x14ac:dyDescent="0.25">
      <c r="A82" s="1"/>
      <c r="B82" s="6"/>
      <c r="C82" s="73" t="s">
        <v>151</v>
      </c>
      <c r="D82" s="97">
        <v>4436.75</v>
      </c>
      <c r="E82" s="36" t="s">
        <v>89</v>
      </c>
      <c r="F82" s="71">
        <v>41709</v>
      </c>
      <c r="G82" s="76">
        <v>1.4999999999999999E-2</v>
      </c>
      <c r="H82" s="37" t="s">
        <v>11</v>
      </c>
      <c r="I82" s="36" t="s">
        <v>153</v>
      </c>
      <c r="J82" s="71">
        <v>44273</v>
      </c>
      <c r="K82" s="71">
        <v>44273</v>
      </c>
      <c r="L82" s="6"/>
      <c r="M82" s="6"/>
      <c r="N82" s="6"/>
    </row>
    <row r="83" spans="1:14" x14ac:dyDescent="0.25">
      <c r="A83" s="1"/>
      <c r="B83" s="6"/>
      <c r="C83" s="74" t="s">
        <v>152</v>
      </c>
      <c r="D83" s="97">
        <v>4635.5</v>
      </c>
      <c r="E83" s="36" t="s">
        <v>89</v>
      </c>
      <c r="F83" s="71">
        <v>42110</v>
      </c>
      <c r="G83" s="76">
        <v>2.5000000000000001E-3</v>
      </c>
      <c r="H83" s="37" t="s">
        <v>11</v>
      </c>
      <c r="I83" s="36" t="s">
        <v>153</v>
      </c>
      <c r="J83" s="71">
        <v>44673</v>
      </c>
      <c r="K83" s="71">
        <v>44673</v>
      </c>
      <c r="L83" s="6"/>
      <c r="M83" s="6"/>
      <c r="N83" s="6"/>
    </row>
    <row r="84" spans="1:14" x14ac:dyDescent="0.25">
      <c r="A84" s="1"/>
      <c r="B84" s="6"/>
      <c r="C84" s="74" t="s">
        <v>154</v>
      </c>
      <c r="D84" s="97">
        <v>4632.5</v>
      </c>
      <c r="E84" s="36" t="s">
        <v>89</v>
      </c>
      <c r="F84" s="71">
        <v>42465</v>
      </c>
      <c r="G84" s="76">
        <v>2.5000000000000001E-3</v>
      </c>
      <c r="H84" s="37" t="s">
        <v>11</v>
      </c>
      <c r="I84" s="36" t="s">
        <v>155</v>
      </c>
      <c r="J84" s="71">
        <v>45028</v>
      </c>
      <c r="K84" s="71">
        <v>45028</v>
      </c>
      <c r="L84" s="6"/>
      <c r="M84" s="6"/>
      <c r="N84" s="6"/>
    </row>
    <row r="85" spans="1:14" x14ac:dyDescent="0.25">
      <c r="A85" s="1"/>
      <c r="B85" s="6"/>
      <c r="C85" s="74" t="s">
        <v>160</v>
      </c>
      <c r="D85" s="97">
        <v>4768.5</v>
      </c>
      <c r="E85" s="36" t="s">
        <v>89</v>
      </c>
      <c r="F85" s="71">
        <v>42801</v>
      </c>
      <c r="G85" s="76">
        <v>3.7499999999999999E-3</v>
      </c>
      <c r="H85" s="37" t="s">
        <v>11</v>
      </c>
      <c r="I85" s="36" t="s">
        <v>155</v>
      </c>
      <c r="J85" s="71">
        <v>45365</v>
      </c>
      <c r="K85" s="71">
        <v>45365</v>
      </c>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100">
        <v>13308.377150372864</v>
      </c>
      <c r="E88" s="6"/>
      <c r="F88" s="6"/>
      <c r="G88" s="6"/>
      <c r="H88" s="7"/>
      <c r="I88" s="6"/>
      <c r="J88" s="6"/>
      <c r="K88" s="6"/>
      <c r="L88" s="6"/>
      <c r="M88" s="6"/>
      <c r="N88" s="6"/>
    </row>
    <row r="89" spans="1:14" x14ac:dyDescent="0.25">
      <c r="A89" s="1"/>
      <c r="B89" s="6"/>
      <c r="C89" s="12" t="s">
        <v>22</v>
      </c>
      <c r="D89" s="101">
        <f>SUM(D71:D77)+SUM(D81:D85)+D88+D90</f>
        <v>148857.14121237287</v>
      </c>
      <c r="E89" s="7"/>
      <c r="F89" s="6"/>
      <c r="G89" s="6"/>
      <c r="H89" s="6"/>
      <c r="I89" s="7"/>
      <c r="J89" s="6"/>
      <c r="K89" s="6"/>
      <c r="L89" s="6"/>
      <c r="M89" s="6"/>
      <c r="N89" s="6"/>
    </row>
    <row r="90" spans="1:14" x14ac:dyDescent="0.25">
      <c r="A90" s="1"/>
      <c r="B90" s="6"/>
      <c r="C90" s="12" t="s">
        <v>60</v>
      </c>
      <c r="D90" s="97">
        <v>312.76406200000002</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102</v>
      </c>
      <c r="D92" s="34">
        <v>2018</v>
      </c>
      <c r="E92" s="34">
        <v>2019</v>
      </c>
      <c r="F92" s="34">
        <v>2020</v>
      </c>
      <c r="G92" s="34">
        <v>2021</v>
      </c>
      <c r="H92" s="34">
        <v>2022</v>
      </c>
      <c r="I92" s="34" t="s">
        <v>163</v>
      </c>
      <c r="J92" s="34" t="s">
        <v>164</v>
      </c>
      <c r="K92" s="34" t="s">
        <v>165</v>
      </c>
      <c r="L92" s="34" t="s">
        <v>46</v>
      </c>
      <c r="M92" s="6"/>
      <c r="N92" s="6"/>
    </row>
    <row r="93" spans="1:14" x14ac:dyDescent="0.25">
      <c r="A93" s="1"/>
      <c r="B93" s="6"/>
      <c r="C93" s="12" t="s">
        <v>23</v>
      </c>
      <c r="D93" s="97">
        <v>14716.451212</v>
      </c>
      <c r="E93" s="97">
        <v>16610.35000037288</v>
      </c>
      <c r="F93" s="97">
        <v>27482.49</v>
      </c>
      <c r="G93" s="97">
        <v>24089.25</v>
      </c>
      <c r="H93" s="97">
        <v>27197.25</v>
      </c>
      <c r="I93" s="97">
        <v>37281.349999999984</v>
      </c>
      <c r="J93" s="97">
        <v>1480</v>
      </c>
      <c r="K93" s="97">
        <v>0</v>
      </c>
      <c r="L93" s="30">
        <f>SUM(D93:K93)</f>
        <v>148857.14121237287</v>
      </c>
      <c r="M93" s="6"/>
      <c r="N93" s="6"/>
    </row>
    <row r="94" spans="1:14" x14ac:dyDescent="0.25">
      <c r="A94" s="1"/>
      <c r="B94" s="6"/>
      <c r="C94" s="12" t="s">
        <v>82</v>
      </c>
      <c r="D94" s="35">
        <f>IF($L$93=0,,(D93/$L$93))</f>
        <v>9.8862917103884174E-2</v>
      </c>
      <c r="E94" s="35">
        <f t="shared" ref="E94:L94" si="5">IF($L$93=0,,(E93/$L$93))</f>
        <v>0.11158584576520299</v>
      </c>
      <c r="F94" s="35">
        <f t="shared" si="5"/>
        <v>0.18462325539888633</v>
      </c>
      <c r="G94" s="35">
        <f t="shared" si="5"/>
        <v>0.1618279768360735</v>
      </c>
      <c r="H94" s="35">
        <f t="shared" si="5"/>
        <v>0.18270705576159077</v>
      </c>
      <c r="I94" s="35">
        <f t="shared" si="5"/>
        <v>0.25045053059840161</v>
      </c>
      <c r="J94" s="35">
        <f t="shared" si="5"/>
        <v>9.9424185359605968E-3</v>
      </c>
      <c r="K94" s="35">
        <f t="shared" si="5"/>
        <v>0</v>
      </c>
      <c r="L94" s="43">
        <f t="shared" si="5"/>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97">
        <v>143872.35121237286</v>
      </c>
      <c r="E97" s="35">
        <f>IF($D$99=0,,(D97/$D$99))</f>
        <v>0.96651292669333033</v>
      </c>
      <c r="F97" s="6"/>
      <c r="G97" s="6"/>
      <c r="H97" s="6"/>
      <c r="I97" s="6"/>
      <c r="J97" s="6"/>
      <c r="K97" s="6"/>
      <c r="L97" s="6"/>
      <c r="M97" s="6"/>
      <c r="N97" s="6"/>
    </row>
    <row r="98" spans="1:14" x14ac:dyDescent="0.25">
      <c r="A98" s="1"/>
      <c r="B98" s="6"/>
      <c r="C98" s="12" t="s">
        <v>37</v>
      </c>
      <c r="D98" s="97">
        <v>4984.79</v>
      </c>
      <c r="E98" s="35">
        <f>IF($D$99=0,,(D98/$D$99))</f>
        <v>3.3487073306669612E-2</v>
      </c>
      <c r="F98" s="6"/>
      <c r="G98" s="6"/>
      <c r="H98" s="6"/>
      <c r="I98" s="6"/>
      <c r="J98" s="7"/>
      <c r="K98" s="6"/>
      <c r="L98" s="6"/>
      <c r="M98" s="6"/>
      <c r="N98" s="6"/>
    </row>
    <row r="99" spans="1:14" x14ac:dyDescent="0.25">
      <c r="A99" s="1"/>
      <c r="B99" s="6"/>
      <c r="C99" s="21" t="s">
        <v>46</v>
      </c>
      <c r="D99" s="30">
        <f>SUM(D97:D98)</f>
        <v>148857.14121237287</v>
      </c>
      <c r="E99" s="43">
        <f>IF($D$99=0,,(D99/$D$99))</f>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0" t="s">
        <v>96</v>
      </c>
      <c r="D101" s="2"/>
      <c r="E101" s="2"/>
      <c r="F101" s="2"/>
      <c r="G101" s="2"/>
      <c r="H101" s="2"/>
      <c r="I101" s="2"/>
      <c r="J101" s="2"/>
      <c r="K101" s="2"/>
      <c r="L101" s="2"/>
      <c r="M101" s="2"/>
      <c r="N101" s="6"/>
    </row>
    <row r="102" spans="1:14" x14ac:dyDescent="0.25">
      <c r="A102" s="1"/>
      <c r="B102" s="6"/>
      <c r="C102" s="6"/>
      <c r="D102" s="46"/>
      <c r="E102" s="6"/>
      <c r="F102" s="6"/>
      <c r="G102" s="6"/>
      <c r="H102" s="6"/>
      <c r="I102" s="6"/>
      <c r="J102" s="6"/>
      <c r="K102" s="6"/>
      <c r="L102" s="6"/>
      <c r="M102" s="6"/>
      <c r="N102" s="6"/>
    </row>
    <row r="103" spans="1:14" ht="30" x14ac:dyDescent="0.25">
      <c r="B103" s="6"/>
      <c r="C103" s="62" t="s">
        <v>92</v>
      </c>
      <c r="D103" s="63" t="s">
        <v>86</v>
      </c>
      <c r="E103" s="29" t="s">
        <v>87</v>
      </c>
      <c r="F103" s="6"/>
      <c r="G103" s="6"/>
      <c r="H103" s="6"/>
      <c r="I103" s="6"/>
      <c r="J103" s="6"/>
      <c r="K103" s="6"/>
      <c r="L103" s="6"/>
      <c r="M103" s="6"/>
      <c r="N103" s="6"/>
    </row>
    <row r="104" spans="1:14" x14ac:dyDescent="0.25">
      <c r="B104" s="6"/>
      <c r="C104" s="49" t="s">
        <v>88</v>
      </c>
      <c r="D104" s="102">
        <f>+D20</f>
        <v>200127.15007855999</v>
      </c>
      <c r="E104" s="103">
        <v>119683.764062</v>
      </c>
      <c r="F104" s="6"/>
      <c r="G104" s="6"/>
      <c r="H104" s="6"/>
      <c r="I104" s="6"/>
      <c r="J104" s="6"/>
      <c r="K104" s="6"/>
      <c r="L104" s="6"/>
      <c r="M104" s="6"/>
      <c r="N104" s="6"/>
    </row>
    <row r="105" spans="1:14" x14ac:dyDescent="0.25">
      <c r="B105" s="6"/>
      <c r="C105" s="49" t="s">
        <v>89</v>
      </c>
      <c r="D105" s="102"/>
      <c r="E105" s="103">
        <v>22848.2</v>
      </c>
      <c r="F105" s="6"/>
      <c r="G105" s="6"/>
      <c r="H105" s="6"/>
      <c r="I105" s="6"/>
      <c r="J105" s="6"/>
      <c r="K105" s="6"/>
      <c r="L105" s="6"/>
      <c r="M105" s="6"/>
      <c r="N105" s="6"/>
    </row>
    <row r="106" spans="1:14" x14ac:dyDescent="0.25">
      <c r="B106" s="6"/>
      <c r="C106" s="49" t="s">
        <v>90</v>
      </c>
      <c r="D106" s="104"/>
      <c r="E106" s="105"/>
      <c r="F106" s="6"/>
      <c r="G106" s="6"/>
      <c r="H106" s="6"/>
      <c r="I106" s="6"/>
      <c r="J106" s="6"/>
      <c r="K106" s="6"/>
      <c r="L106" s="6"/>
      <c r="M106" s="6"/>
      <c r="N106" s="6"/>
    </row>
    <row r="107" spans="1:14" x14ac:dyDescent="0.25">
      <c r="B107" s="6"/>
      <c r="C107" s="48" t="s">
        <v>28</v>
      </c>
      <c r="D107" s="106"/>
      <c r="E107" s="107">
        <v>6325.1771503728796</v>
      </c>
      <c r="F107" s="6"/>
      <c r="G107" s="6"/>
      <c r="H107" s="6"/>
      <c r="I107" s="6"/>
      <c r="J107" s="6"/>
      <c r="K107" s="6"/>
      <c r="L107" s="6"/>
      <c r="M107" s="6"/>
      <c r="N107" s="6"/>
    </row>
    <row r="108" spans="1:14" x14ac:dyDescent="0.25">
      <c r="B108" s="6"/>
      <c r="C108" s="85" t="s">
        <v>46</v>
      </c>
      <c r="D108" s="86">
        <f>SUM(D104:D107)</f>
        <v>200127.15007855999</v>
      </c>
      <c r="E108" s="87">
        <f>SUM(E104:E107)</f>
        <v>148857.1412123729</v>
      </c>
      <c r="F108" s="6"/>
      <c r="G108" s="6"/>
      <c r="H108" s="6"/>
      <c r="I108" s="6"/>
      <c r="J108" s="6"/>
      <c r="K108" s="6"/>
      <c r="L108" s="6"/>
      <c r="M108" s="6"/>
      <c r="N108" s="6"/>
    </row>
    <row r="109" spans="1:14" x14ac:dyDescent="0.25">
      <c r="B109" s="6"/>
      <c r="C109" s="6"/>
      <c r="D109" s="46"/>
      <c r="E109" s="6"/>
      <c r="F109" s="6"/>
      <c r="G109" s="6"/>
      <c r="H109" s="6"/>
      <c r="I109" s="6"/>
      <c r="J109" s="6"/>
      <c r="K109" s="6"/>
      <c r="L109" s="6"/>
      <c r="M109" s="6"/>
      <c r="N109" s="6"/>
    </row>
    <row r="110" spans="1:14" x14ac:dyDescent="0.25">
      <c r="B110" s="6"/>
      <c r="C110" s="6"/>
      <c r="D110" s="46"/>
      <c r="E110" s="6"/>
      <c r="F110" s="6"/>
      <c r="G110" s="6"/>
      <c r="H110" s="6"/>
      <c r="I110" s="6"/>
      <c r="J110" s="6"/>
      <c r="K110" s="6"/>
      <c r="L110" s="6"/>
      <c r="M110" s="6"/>
      <c r="N110" s="6"/>
    </row>
    <row r="111" spans="1:14" x14ac:dyDescent="0.25">
      <c r="B111" s="6"/>
      <c r="C111" s="6"/>
      <c r="D111" s="46"/>
      <c r="E111" s="6"/>
      <c r="F111" s="6"/>
      <c r="G111" s="6"/>
      <c r="H111" s="6"/>
      <c r="I111" s="6"/>
      <c r="J111" s="6"/>
      <c r="K111" s="6"/>
      <c r="L111" s="6"/>
      <c r="M111" s="6"/>
      <c r="N111" s="6"/>
    </row>
    <row r="112" spans="1:14" x14ac:dyDescent="0.25">
      <c r="B112" s="6"/>
      <c r="C112" s="6"/>
      <c r="D112" s="46"/>
      <c r="E112" s="6"/>
      <c r="F112" s="6"/>
      <c r="G112" s="6"/>
      <c r="H112" s="6"/>
      <c r="I112" s="6"/>
      <c r="J112" s="6"/>
      <c r="K112" s="6"/>
      <c r="L112" s="6"/>
      <c r="M112" s="6"/>
      <c r="N112" s="6"/>
    </row>
    <row r="113" spans="2:14" x14ac:dyDescent="0.25">
      <c r="B113" s="6"/>
      <c r="C113" s="6"/>
      <c r="D113" s="46"/>
      <c r="E113" s="6"/>
      <c r="F113" s="6"/>
      <c r="G113" s="6"/>
      <c r="H113" s="6"/>
      <c r="I113" s="6"/>
      <c r="J113" s="6"/>
      <c r="K113" s="6"/>
      <c r="L113" s="6"/>
      <c r="M113" s="6"/>
      <c r="N113" s="6"/>
    </row>
    <row r="114" spans="2:14" x14ac:dyDescent="0.25">
      <c r="B114" s="6"/>
      <c r="C114" s="6"/>
      <c r="D114" s="46"/>
      <c r="E114" s="6"/>
      <c r="F114" s="6"/>
      <c r="G114" s="6"/>
      <c r="H114" s="6"/>
      <c r="I114" s="6"/>
      <c r="J114" s="6"/>
      <c r="K114" s="6"/>
      <c r="L114" s="6"/>
      <c r="M114" s="6"/>
      <c r="N114" s="6"/>
    </row>
    <row r="115" spans="2:14" x14ac:dyDescent="0.25">
      <c r="B115" s="6"/>
      <c r="C115" s="6"/>
      <c r="D115" s="46"/>
      <c r="E115" s="6"/>
      <c r="F115" s="6"/>
      <c r="G115" s="6"/>
      <c r="H115" s="6"/>
      <c r="I115" s="6"/>
      <c r="J115" s="6"/>
      <c r="K115" s="6"/>
      <c r="L115" s="6"/>
      <c r="M115" s="6"/>
      <c r="N115" s="6"/>
    </row>
    <row r="116" spans="2:14" x14ac:dyDescent="0.25">
      <c r="B116" s="6"/>
      <c r="C116" s="6"/>
      <c r="D116" s="46"/>
      <c r="E116" s="6"/>
      <c r="F116" s="6"/>
      <c r="G116" s="6"/>
      <c r="H116" s="6"/>
      <c r="I116" s="6"/>
      <c r="J116" s="6"/>
      <c r="K116" s="6"/>
      <c r="L116" s="6"/>
      <c r="M116" s="6"/>
      <c r="N116" s="6"/>
    </row>
    <row r="117" spans="2:14" x14ac:dyDescent="0.25">
      <c r="B117" s="6"/>
      <c r="C117" s="6"/>
      <c r="D117" s="46"/>
      <c r="E117" s="6"/>
      <c r="F117" s="6"/>
      <c r="G117" s="6"/>
      <c r="H117" s="6"/>
      <c r="I117" s="6"/>
      <c r="J117" s="6"/>
      <c r="K117" s="6"/>
      <c r="L117" s="6"/>
      <c r="M117" s="6"/>
      <c r="N117" s="6"/>
    </row>
    <row r="118" spans="2:14" x14ac:dyDescent="0.25">
      <c r="B118" s="6"/>
      <c r="C118" s="6"/>
      <c r="D118" s="46"/>
      <c r="E118" s="6"/>
      <c r="F118" s="6"/>
      <c r="G118" s="6"/>
      <c r="H118" s="6"/>
      <c r="I118" s="6"/>
      <c r="J118" s="6"/>
      <c r="K118" s="6"/>
      <c r="L118" s="6"/>
      <c r="M118" s="6"/>
      <c r="N118" s="6"/>
    </row>
    <row r="119" spans="2:14" x14ac:dyDescent="0.25">
      <c r="B119" s="6"/>
      <c r="C119" s="6"/>
      <c r="D119" s="46"/>
      <c r="E119" s="6"/>
      <c r="F119" s="6"/>
      <c r="G119" s="6"/>
      <c r="H119" s="6"/>
      <c r="I119" s="6"/>
      <c r="J119" s="6"/>
      <c r="K119" s="6"/>
      <c r="L119" s="6"/>
      <c r="M119" s="6"/>
      <c r="N119" s="6"/>
    </row>
    <row r="120" spans="2:14" ht="30" x14ac:dyDescent="0.25">
      <c r="B120" s="6"/>
      <c r="C120" s="62" t="s">
        <v>93</v>
      </c>
      <c r="D120" s="63" t="s">
        <v>86</v>
      </c>
      <c r="E120" s="29" t="s">
        <v>87</v>
      </c>
      <c r="F120" s="6"/>
      <c r="G120" s="6"/>
      <c r="H120" s="6"/>
      <c r="I120" s="6"/>
      <c r="J120" s="6"/>
      <c r="K120" s="6"/>
      <c r="L120" s="6"/>
      <c r="M120" s="6"/>
      <c r="N120" s="6"/>
    </row>
    <row r="121" spans="2:14" x14ac:dyDescent="0.25">
      <c r="B121" s="6"/>
      <c r="C121" s="49" t="s">
        <v>37</v>
      </c>
      <c r="D121" s="102">
        <f>+D34</f>
        <v>135055.01796092998</v>
      </c>
      <c r="E121" s="103">
        <f>+D98</f>
        <v>4984.79</v>
      </c>
      <c r="F121" s="6"/>
      <c r="G121" s="6"/>
      <c r="H121" s="6"/>
      <c r="I121" s="6"/>
      <c r="J121" s="6"/>
      <c r="K121" s="6"/>
      <c r="L121" s="6"/>
      <c r="M121" s="6"/>
      <c r="N121" s="6"/>
    </row>
    <row r="122" spans="2:14" x14ac:dyDescent="0.25">
      <c r="B122" s="6"/>
      <c r="C122" s="49" t="s">
        <v>11</v>
      </c>
      <c r="D122" s="102">
        <f>+D35+D18</f>
        <v>65072.132067629995</v>
      </c>
      <c r="E122" s="103">
        <f>+D97</f>
        <v>143872.35121237286</v>
      </c>
      <c r="F122" s="6"/>
      <c r="G122" s="6"/>
      <c r="H122" s="6"/>
      <c r="I122" s="6"/>
      <c r="J122" s="6"/>
      <c r="K122" s="6"/>
      <c r="L122" s="6"/>
      <c r="M122" s="6"/>
      <c r="N122" s="6"/>
    </row>
    <row r="123" spans="2:14" x14ac:dyDescent="0.25">
      <c r="B123" s="6"/>
      <c r="C123" s="50" t="s">
        <v>91</v>
      </c>
      <c r="D123" s="77"/>
      <c r="E123" s="78"/>
      <c r="F123" s="6"/>
      <c r="G123" s="6"/>
      <c r="H123" s="6"/>
      <c r="I123" s="6"/>
      <c r="J123" s="6"/>
      <c r="K123" s="6"/>
      <c r="L123" s="6"/>
      <c r="M123" s="6"/>
      <c r="N123" s="6"/>
    </row>
    <row r="124" spans="2:14" x14ac:dyDescent="0.25">
      <c r="B124" s="6"/>
      <c r="C124" s="88" t="s">
        <v>46</v>
      </c>
      <c r="D124" s="89">
        <f>SUM(D121:D123)</f>
        <v>200127.15002855996</v>
      </c>
      <c r="E124" s="90">
        <f>SUM(E121:E123)</f>
        <v>148857.14121237287</v>
      </c>
      <c r="F124" s="6"/>
      <c r="G124" s="6"/>
      <c r="H124" s="6"/>
      <c r="I124" s="6"/>
      <c r="J124" s="6"/>
      <c r="K124" s="6"/>
      <c r="L124" s="6"/>
      <c r="M124" s="6"/>
      <c r="N124" s="6"/>
    </row>
    <row r="125" spans="2:14" x14ac:dyDescent="0.25">
      <c r="B125" s="6"/>
      <c r="C125" s="70"/>
      <c r="D125" s="70"/>
      <c r="E125" s="70"/>
      <c r="F125" s="6"/>
      <c r="G125" s="6"/>
      <c r="H125" s="6"/>
      <c r="I125" s="6"/>
      <c r="J125" s="6"/>
      <c r="K125" s="6"/>
      <c r="L125" s="6"/>
      <c r="M125" s="6"/>
      <c r="N125" s="6"/>
    </row>
    <row r="126" spans="2:14" x14ac:dyDescent="0.25">
      <c r="B126" s="6"/>
      <c r="C126" s="70"/>
      <c r="D126" s="70"/>
      <c r="E126" s="70"/>
      <c r="F126" s="6"/>
      <c r="G126" s="6"/>
      <c r="H126" s="6"/>
      <c r="I126" s="6"/>
      <c r="J126" s="6"/>
      <c r="K126" s="6"/>
      <c r="L126" s="6"/>
      <c r="M126" s="6"/>
      <c r="N126" s="6"/>
    </row>
    <row r="127" spans="2:14" x14ac:dyDescent="0.25">
      <c r="B127" s="6"/>
      <c r="C127" s="6"/>
      <c r="D127" s="46"/>
      <c r="E127" s="6"/>
      <c r="F127" s="6"/>
      <c r="G127" s="6"/>
      <c r="H127" s="6"/>
      <c r="I127" s="6"/>
      <c r="J127" s="6"/>
      <c r="K127" s="6"/>
      <c r="L127" s="6"/>
      <c r="M127" s="6"/>
      <c r="N127" s="6"/>
    </row>
    <row r="128" spans="2:14" x14ac:dyDescent="0.25">
      <c r="B128" s="6"/>
      <c r="C128" s="6"/>
      <c r="D128" s="46"/>
      <c r="E128" s="6"/>
      <c r="F128" s="6"/>
      <c r="G128" s="6"/>
      <c r="H128" s="6"/>
      <c r="I128" s="6"/>
      <c r="J128" s="6"/>
      <c r="K128" s="6"/>
      <c r="L128" s="6"/>
      <c r="M128" s="6"/>
      <c r="N128" s="6"/>
    </row>
    <row r="129" spans="2:14" x14ac:dyDescent="0.25">
      <c r="B129" s="6"/>
      <c r="C129" s="6"/>
      <c r="D129" s="46"/>
      <c r="E129" s="6"/>
      <c r="F129" s="6"/>
      <c r="G129" s="6"/>
      <c r="H129" s="6"/>
      <c r="I129" s="6"/>
      <c r="J129" s="6"/>
      <c r="K129" s="6"/>
      <c r="L129" s="6"/>
      <c r="M129" s="6"/>
      <c r="N129" s="6"/>
    </row>
    <row r="130" spans="2:14" x14ac:dyDescent="0.25">
      <c r="B130" s="6"/>
      <c r="C130" s="6"/>
      <c r="D130" s="46"/>
      <c r="E130" s="6"/>
      <c r="F130" s="6"/>
      <c r="G130" s="6"/>
      <c r="H130" s="6"/>
      <c r="I130" s="6"/>
      <c r="J130" s="6"/>
      <c r="K130" s="6"/>
      <c r="L130" s="6"/>
      <c r="M130" s="6"/>
      <c r="N130" s="6"/>
    </row>
    <row r="131" spans="2:14" x14ac:dyDescent="0.25">
      <c r="B131" s="6"/>
      <c r="C131" s="6"/>
      <c r="D131" s="46"/>
      <c r="E131" s="6"/>
      <c r="F131" s="6"/>
      <c r="G131" s="6"/>
      <c r="H131" s="6"/>
      <c r="I131" s="6"/>
      <c r="J131" s="6"/>
      <c r="K131" s="6"/>
      <c r="L131" s="6"/>
      <c r="M131" s="6"/>
      <c r="N131" s="6"/>
    </row>
    <row r="132" spans="2:14" x14ac:dyDescent="0.25">
      <c r="B132" s="6"/>
      <c r="C132" s="6"/>
      <c r="D132" s="46"/>
      <c r="E132" s="6"/>
      <c r="F132" s="6"/>
      <c r="G132" s="6"/>
      <c r="H132" s="6"/>
      <c r="I132" s="6"/>
      <c r="J132" s="6"/>
      <c r="K132" s="6"/>
      <c r="L132" s="6"/>
      <c r="M132" s="6"/>
      <c r="N132" s="6"/>
    </row>
    <row r="133" spans="2:14" x14ac:dyDescent="0.25">
      <c r="B133" s="6"/>
      <c r="C133" s="6"/>
      <c r="D133" s="46"/>
      <c r="E133" s="6"/>
      <c r="F133" s="6"/>
      <c r="G133" s="6"/>
      <c r="H133" s="6"/>
      <c r="I133" s="6"/>
      <c r="J133" s="6"/>
      <c r="K133" s="6"/>
      <c r="L133" s="6"/>
      <c r="M133" s="6"/>
      <c r="N133" s="6"/>
    </row>
    <row r="134" spans="2:14" x14ac:dyDescent="0.25">
      <c r="B134" s="6"/>
      <c r="C134" s="6"/>
      <c r="D134" s="46"/>
      <c r="E134" s="6"/>
      <c r="F134" s="6"/>
      <c r="G134" s="6"/>
      <c r="H134" s="6"/>
      <c r="I134" s="6"/>
      <c r="J134" s="6"/>
      <c r="K134" s="6"/>
      <c r="L134" s="6"/>
      <c r="M134" s="6"/>
      <c r="N134" s="6"/>
    </row>
    <row r="135" spans="2:14" x14ac:dyDescent="0.25">
      <c r="B135" s="6"/>
      <c r="C135" s="6"/>
      <c r="D135" s="46"/>
      <c r="E135" s="6"/>
      <c r="F135" s="6"/>
      <c r="G135" s="6"/>
      <c r="H135" s="6"/>
      <c r="I135" s="6"/>
      <c r="J135" s="6"/>
      <c r="K135" s="6"/>
      <c r="L135" s="6"/>
      <c r="M135" s="6"/>
      <c r="N135" s="6"/>
    </row>
    <row r="136" spans="2:14" x14ac:dyDescent="0.25">
      <c r="B136" s="6"/>
      <c r="C136" s="6"/>
      <c r="D136" s="46"/>
      <c r="E136" s="6"/>
      <c r="F136" s="6"/>
      <c r="G136" s="6"/>
      <c r="H136" s="6"/>
      <c r="I136" s="6"/>
      <c r="J136" s="6"/>
      <c r="K136" s="6"/>
      <c r="L136" s="6"/>
      <c r="M136" s="6"/>
      <c r="N136" s="6"/>
    </row>
    <row r="137" spans="2:14" x14ac:dyDescent="0.25">
      <c r="B137" s="6"/>
      <c r="C137" s="6"/>
      <c r="D137" s="46"/>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1" customWidth="1"/>
    <col min="10" max="10" width="22.28515625" bestFit="1" customWidth="1"/>
    <col min="11" max="11" width="131.7109375" customWidth="1"/>
  </cols>
  <sheetData>
    <row r="6" spans="1:11" ht="18" x14ac:dyDescent="0.25">
      <c r="A6" s="52" t="s">
        <v>109</v>
      </c>
      <c r="B6" s="53"/>
    </row>
    <row r="7" spans="1:11" x14ac:dyDescent="0.25">
      <c r="A7" s="54" t="s">
        <v>110</v>
      </c>
      <c r="B7" s="54" t="s">
        <v>111</v>
      </c>
    </row>
    <row r="8" spans="1:11" ht="31.5" x14ac:dyDescent="0.25">
      <c r="A8" s="55" t="s">
        <v>29</v>
      </c>
      <c r="B8" s="66" t="s">
        <v>112</v>
      </c>
    </row>
    <row r="9" spans="1:11" ht="31.5" x14ac:dyDescent="0.25">
      <c r="A9" s="55" t="s">
        <v>24</v>
      </c>
      <c r="B9" s="66" t="s">
        <v>113</v>
      </c>
      <c r="J9" s="55"/>
      <c r="K9" s="56"/>
    </row>
    <row r="10" spans="1:11" ht="47.25" x14ac:dyDescent="0.25">
      <c r="A10" s="55" t="s">
        <v>100</v>
      </c>
      <c r="B10" s="56" t="s">
        <v>114</v>
      </c>
      <c r="J10" s="55"/>
      <c r="K10" s="56"/>
    </row>
    <row r="11" spans="1:11" x14ac:dyDescent="0.25">
      <c r="A11" s="65"/>
      <c r="B11" s="64"/>
    </row>
    <row r="12" spans="1:11" ht="31.5" x14ac:dyDescent="0.25">
      <c r="A12" s="55" t="s">
        <v>99</v>
      </c>
      <c r="B12" s="56" t="s">
        <v>115</v>
      </c>
    </row>
    <row r="13" spans="1:11" ht="15.75" x14ac:dyDescent="0.25">
      <c r="A13" s="55" t="s">
        <v>116</v>
      </c>
      <c r="B13" s="56" t="s">
        <v>117</v>
      </c>
    </row>
    <row r="14" spans="1:11" ht="15.75" x14ac:dyDescent="0.25">
      <c r="A14" s="67" t="s">
        <v>102</v>
      </c>
      <c r="B14" s="66" t="s">
        <v>118</v>
      </c>
    </row>
    <row r="15" spans="1:11" ht="31.5" x14ac:dyDescent="0.25">
      <c r="A15" s="67" t="s">
        <v>119</v>
      </c>
      <c r="B15" s="66" t="s">
        <v>120</v>
      </c>
    </row>
    <row r="16" spans="1:11" ht="78.75" x14ac:dyDescent="0.25">
      <c r="A16" s="55" t="s">
        <v>0</v>
      </c>
      <c r="B16" s="66" t="s">
        <v>121</v>
      </c>
    </row>
    <row r="17" spans="1:5" ht="15.75" x14ac:dyDescent="0.25">
      <c r="A17" s="55" t="s">
        <v>122</v>
      </c>
      <c r="B17" s="56" t="s">
        <v>123</v>
      </c>
    </row>
    <row r="18" spans="1:5" ht="47.25" x14ac:dyDescent="0.25">
      <c r="A18" s="55" t="s">
        <v>107</v>
      </c>
      <c r="B18" s="56" t="s">
        <v>124</v>
      </c>
    </row>
    <row r="19" spans="1:5" ht="15.75" x14ac:dyDescent="0.25">
      <c r="A19" s="55" t="s">
        <v>97</v>
      </c>
      <c r="B19" s="57" t="s">
        <v>125</v>
      </c>
    </row>
    <row r="20" spans="1:5" ht="31.5" x14ac:dyDescent="0.25">
      <c r="A20" s="55" t="s">
        <v>126</v>
      </c>
      <c r="B20" s="56" t="s">
        <v>127</v>
      </c>
      <c r="E20" s="61"/>
    </row>
    <row r="21" spans="1:5" ht="15.75" x14ac:dyDescent="0.25">
      <c r="A21" s="55" t="s">
        <v>128</v>
      </c>
      <c r="B21" s="56" t="s">
        <v>129</v>
      </c>
    </row>
    <row r="22" spans="1:5" x14ac:dyDescent="0.25">
      <c r="A22" s="68"/>
      <c r="B22" s="69"/>
    </row>
    <row r="23" spans="1:5" ht="18" x14ac:dyDescent="0.25">
      <c r="A23" s="58" t="s">
        <v>130</v>
      </c>
      <c r="B23" s="64"/>
    </row>
    <row r="24" spans="1:5" x14ac:dyDescent="0.25">
      <c r="A24" s="54" t="s">
        <v>110</v>
      </c>
      <c r="B24" s="54" t="s">
        <v>111</v>
      </c>
    </row>
    <row r="25" spans="1:5" ht="15.75" x14ac:dyDescent="0.25">
      <c r="A25" s="67" t="s">
        <v>55</v>
      </c>
      <c r="B25" s="66" t="s">
        <v>131</v>
      </c>
    </row>
    <row r="26" spans="1:5" ht="15.75" x14ac:dyDescent="0.25">
      <c r="A26" s="67" t="s">
        <v>104</v>
      </c>
      <c r="B26" s="66" t="s">
        <v>132</v>
      </c>
    </row>
    <row r="27" spans="1:5" ht="31.5" x14ac:dyDescent="0.25">
      <c r="A27" s="67" t="s">
        <v>133</v>
      </c>
      <c r="B27" s="66" t="s">
        <v>134</v>
      </c>
    </row>
    <row r="28" spans="1:5" ht="31.5" x14ac:dyDescent="0.25">
      <c r="A28" s="67" t="s">
        <v>24</v>
      </c>
      <c r="B28" s="66" t="s">
        <v>135</v>
      </c>
    </row>
    <row r="29" spans="1:5" ht="15.75" x14ac:dyDescent="0.25">
      <c r="A29" s="67" t="s">
        <v>106</v>
      </c>
      <c r="B29" s="66" t="s">
        <v>136</v>
      </c>
    </row>
    <row r="30" spans="1:5" ht="31.5" x14ac:dyDescent="0.25">
      <c r="A30" s="67" t="s">
        <v>102</v>
      </c>
      <c r="B30" s="66" t="s">
        <v>137</v>
      </c>
    </row>
    <row r="31" spans="1:5" x14ac:dyDescent="0.25">
      <c r="A31" s="65"/>
      <c r="B31"/>
    </row>
    <row r="32" spans="1:5" ht="15.75" x14ac:dyDescent="0.25">
      <c r="A32" s="60"/>
      <c r="B32" s="59"/>
    </row>
    <row r="33" spans="1:2" ht="15.75" x14ac:dyDescent="0.25">
      <c r="A33" s="55"/>
      <c r="B33" s="56"/>
    </row>
    <row r="34" spans="1:2" x14ac:dyDescent="0.25">
      <c r="A34" s="57"/>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b812923a-363a-40e5-80cb-9f5161b2a1be"/>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2017-08-17T07:42:39Z</cp:lastPrinted>
  <dcterms:created xsi:type="dcterms:W3CDTF">2012-02-01T12:08:15Z</dcterms:created>
  <dcterms:modified xsi:type="dcterms:W3CDTF">2018-02-21T09:42:59Z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