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H58" i="6" l="1"/>
  <c r="D20" i="6" l="1"/>
  <c r="D121" i="6" l="1"/>
  <c r="E122" i="6" l="1"/>
  <c r="E121" i="6"/>
  <c r="D122" i="6"/>
  <c r="E124" i="6" l="1"/>
  <c r="D124" i="6"/>
  <c r="E108" i="6"/>
  <c r="D30" i="6"/>
  <c r="E30" i="6" s="1"/>
  <c r="M45" i="6"/>
  <c r="L93" i="6"/>
  <c r="J94" i="6" s="1"/>
  <c r="D99" i="6"/>
  <c r="E97" i="6" s="1"/>
  <c r="I53" i="6"/>
  <c r="I54" i="6" s="1"/>
  <c r="M41" i="6"/>
  <c r="K36" i="6"/>
  <c r="L34" i="6" s="1"/>
  <c r="D36" i="6"/>
  <c r="E36" i="6" s="1"/>
  <c r="K31" i="6"/>
  <c r="L30" i="6" s="1"/>
  <c r="E46" i="6" l="1"/>
  <c r="I46" i="6"/>
  <c r="D46" i="6"/>
  <c r="F46" i="6"/>
  <c r="G46" i="6"/>
  <c r="K46" i="6"/>
  <c r="H46" i="6"/>
  <c r="L46" i="6"/>
  <c r="J46" i="6"/>
  <c r="E42" i="6"/>
  <c r="I42" i="6"/>
  <c r="F42" i="6"/>
  <c r="J42" i="6"/>
  <c r="G42" i="6"/>
  <c r="K42" i="6"/>
  <c r="D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<sst xmlns="http://schemas.openxmlformats.org/spreadsheetml/2006/main" count="250" uniqueCount="165">
  <si>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</si>
  <si>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</si>
  <si>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</si>
  <si>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</si>
  <si>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</si>
  <si>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</si>
  <si>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</si>
  <si>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</si>
  <si>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</si>
  <si>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</si>
  <si>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</si>
  <si>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</si>
  <si>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</si>
  <si>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</si>
  <si>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</si>
  <si>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</si>
  <si>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</si>
  <si>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</si>
  <si>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</si>
  <si>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</si>
  <si>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</si>
  <si>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</si>
  <si>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</si>
  <si>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</si>
  <si>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</si>
  <si>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</si>
  <si>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</si>
  <si>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</si>
  <si>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</si>
  <si>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</si>
  <si>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</si>
  <si>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</si>
  <si>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</si>
  <si>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</si>
  <si>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</si>
  <si>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</si>
  <si>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</si>
  <si>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</si>
  <si>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</si>
  <si>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</si>
  <si>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</si>
  <si>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</si>
  <si>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</si>
  <si>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</si>
  <si>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</si>
  <si>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</si>
  <si>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</si>
  <si>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</si>
  <si>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</si>
  <si>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</si>
  <si>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</si>
  <si>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</si>
  <si>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</si>
  <si>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</si>
  <si>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</si>
  <si>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</si>
  <si>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</si>
  <si>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</si>
  <si>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</si>
  <si>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</si>
  <si>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</si>
  <si>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</si>
  <si>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</si>
  <si>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</si>
  <si>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</si>
  <si>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</si>
  <si>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</si>
  <si>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</si>
  <si>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</si>
  <si>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</si>
  <si>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</si>
  <si>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</si>
  <si>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</si>
  <si>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</si>
  <si>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</si>
  <si>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</si>
  <si>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</si>
  <si>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</si>
  <si>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</si>
  <si>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</si>
  <si>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</si>
  <si>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</si>
  <si>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</si>
  <si>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</si>
  <si>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</si>
  <si>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</si>
  <si>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</si>
  <si>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</si>
  <si>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</si>
  <si>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</si>
  <si>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</si>
  <si>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</si>
  <si>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</si>
  <si>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</si>
  <si>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</si>
  <si>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</si>
  <si>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</si>
  <si>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</si>
  <si>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</si>
  <si>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</si>
  <si>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</si>
  <si>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</si>
  <si>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</si>
  <si>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</si>
  <si>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</si>
  <si>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</si>
  <si>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</si>
  <si>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</si>
  <si>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</si>
  <si>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</si>
  <si>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</si>
  <si>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</si>
  <si>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</si>
  <si>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</si>
  <si>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</si>
  <si>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</si>
  <si>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</si>
  <si>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</si>
  <si>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</si>
  <si>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</si>
  <si>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</si>
  <si>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</si>
  <si>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</si>
  <si>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</si>
  <si>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</si>
  <si>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</si>
  <si>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</si>
  <si>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</si>
  <si>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</si>
  <si>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</si>
  <si>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</si>
  <si>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</si>
  <si>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</si>
  <si>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</si>
  <si>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</si>
  <si>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</si>
  <si>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</si>
  <si>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</si>
  <si>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</si>
  <si>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</si>
  <si>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</si>
  <si>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</si>
  <si>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</si>
  <si>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</si>
  <si>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</si>
  <si>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</si>
  <si>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SE0002058966</t>
  </si>
  <si>
    <t>SE0004868875</t>
  </si>
  <si>
    <t>SE0005306982</t>
  </si>
  <si>
    <t>SE0005498714</t>
  </si>
  <si>
    <t>SE0006543328</t>
  </si>
  <si>
    <t>SE0007278429</t>
  </si>
  <si>
    <t>XSO926822189</t>
  </si>
  <si>
    <t>XS1046273667</t>
  </si>
  <si>
    <t>XS1222454032</t>
  </si>
  <si>
    <t>Hard bullet</t>
  </si>
  <si>
    <t>XS1394065756</t>
  </si>
  <si>
    <t>Hard Bullet</t>
  </si>
  <si>
    <t>A1/Stable</t>
  </si>
  <si>
    <t>Past due</t>
  </si>
  <si>
    <t>2025-</t>
  </si>
  <si>
    <t>2022-2026</t>
  </si>
  <si>
    <t>2027-2031</t>
  </si>
  <si>
    <t>2032-</t>
  </si>
  <si>
    <t>31/01/2017</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</si>
</sst>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14">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3" fillId="3" borderId="25" xfId="2" applyNumberFormat="1" applyFill="1" applyBorder="1"/>
    <xf numFmtId="3" fontId="3" fillId="3" borderId="21" xfId="1" applyNumberFormat="1" applyFont="1" applyFill="1" applyBorder="1"/>
    <xf numFmtId="3" fontId="3" fillId="3" borderId="1" xfId="2"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2" fontId="2" fillId="3" borderId="1" xfId="0" applyNumberFormat="1"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0" xfId="0" applyNumberFormat="1" applyFont="1" applyFill="1" applyBorder="1"/>
    <xf numFmtId="14" fontId="2" fillId="3" borderId="0" xfId="0" applyNumberFormat="1" applyFont="1" applyFill="1" applyBorder="1"/>
    <xf numFmtId="4" fontId="2" fillId="3" borderId="0"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9" fontId="2" fillId="0" borderId="1" xfId="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3"/>
      <c r="J6" s="113"/>
      <c r="K6" s="6"/>
      <c r="L6" s="6"/>
      <c r="M6" s="6"/>
      <c r="N6" s="6"/>
    </row>
    <row r="7" spans="1:14" x14ac:dyDescent="0.25">
      <c r="A7" s="1"/>
      <c r="B7" s="6"/>
      <c r="C7" s="18" t="s">
        <v>15</v>
      </c>
      <c r="D7" s="18" t="s">
        <v>140</v>
      </c>
      <c r="E7" s="19"/>
      <c r="F7" s="20"/>
      <c r="G7" s="6"/>
      <c r="H7" s="6"/>
      <c r="I7" s="113"/>
      <c r="J7" s="113"/>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8" t="s">
        <v>164</v>
      </c>
      <c r="K9" s="95"/>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158</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23">
        <v>161003.68276467998</v>
      </c>
      <c r="E17" s="6"/>
      <c r="F17" s="6"/>
      <c r="G17" s="6"/>
      <c r="H17" s="6"/>
      <c r="I17" s="12" t="s">
        <v>42</v>
      </c>
      <c r="J17" s="12"/>
      <c r="K17" s="23">
        <v>323425</v>
      </c>
      <c r="L17" s="6"/>
      <c r="M17" s="6"/>
      <c r="N17" s="6"/>
    </row>
    <row r="18" spans="1:14" x14ac:dyDescent="0.25">
      <c r="A18" s="1"/>
      <c r="B18" s="6"/>
      <c r="C18" s="12" t="s">
        <v>61</v>
      </c>
      <c r="D18" s="23">
        <v>8675</v>
      </c>
      <c r="E18" s="6"/>
      <c r="F18" s="6"/>
      <c r="G18" s="6"/>
      <c r="H18" s="6"/>
      <c r="I18" s="12" t="s">
        <v>43</v>
      </c>
      <c r="J18" s="12"/>
      <c r="K18" s="23">
        <v>144489</v>
      </c>
      <c r="L18" s="6"/>
      <c r="M18" s="6"/>
      <c r="N18" s="6"/>
    </row>
    <row r="19" spans="1:14" x14ac:dyDescent="0.25">
      <c r="A19" s="1"/>
      <c r="B19" s="6"/>
      <c r="C19" s="12" t="s">
        <v>28</v>
      </c>
      <c r="D19" s="23"/>
      <c r="E19" s="6"/>
      <c r="F19" s="6"/>
      <c r="G19" s="6"/>
      <c r="H19" s="6"/>
      <c r="I19" s="12" t="s">
        <v>48</v>
      </c>
      <c r="J19" s="12"/>
      <c r="K19" s="23">
        <v>144198</v>
      </c>
      <c r="L19" s="6"/>
      <c r="M19" s="6"/>
      <c r="N19" s="6"/>
    </row>
    <row r="20" spans="1:14" x14ac:dyDescent="0.25">
      <c r="A20" s="1"/>
      <c r="B20" s="6"/>
      <c r="C20" s="21" t="s">
        <v>23</v>
      </c>
      <c r="D20" s="24">
        <f>SUM(D17:D19)</f>
        <v>169678.68276467998</v>
      </c>
      <c r="E20" s="6"/>
      <c r="F20" s="6"/>
      <c r="G20" s="6"/>
      <c r="H20" s="6"/>
      <c r="I20" s="12" t="s">
        <v>44</v>
      </c>
      <c r="J20" s="12"/>
      <c r="K20" s="23">
        <v>497808.40235195198</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23">
        <v>121463.68271584999</v>
      </c>
      <c r="E23" s="36">
        <f>IF($D$30=0,,(D23/$D$30))</f>
        <v>0.75441555625725842</v>
      </c>
      <c r="F23" s="111">
        <v>481690.21479592583</v>
      </c>
      <c r="G23" s="6"/>
      <c r="H23" s="6"/>
      <c r="I23" s="78" t="s">
        <v>65</v>
      </c>
      <c r="J23" s="78"/>
      <c r="K23" s="111">
        <v>25877.17374631</v>
      </c>
      <c r="L23" s="36">
        <f>IF($K$31=0,,(K23/$K$31))</f>
        <v>0.16072411102385187</v>
      </c>
      <c r="M23" s="6"/>
      <c r="N23" s="6"/>
    </row>
    <row r="24" spans="1:14" x14ac:dyDescent="0.25">
      <c r="A24" s="1"/>
      <c r="B24" s="6"/>
      <c r="C24" s="27" t="s">
        <v>31</v>
      </c>
      <c r="D24" s="23">
        <v>39539.99981483</v>
      </c>
      <c r="E24" s="36">
        <f t="shared" ref="E24:E30" si="0">IF($D$30=0,,(D24/$D$30))</f>
        <v>0.24558444374274152</v>
      </c>
      <c r="F24" s="111">
        <v>556674.03</v>
      </c>
      <c r="G24" s="6"/>
      <c r="H24" s="6"/>
      <c r="I24" s="78" t="s">
        <v>63</v>
      </c>
      <c r="J24" s="78"/>
      <c r="K24" s="111">
        <v>13298.53808812</v>
      </c>
      <c r="L24" s="36">
        <f t="shared" ref="L24:L31" si="1">IF($K$31=0,,(K24/$K$31))</f>
        <v>8.2597726207820799E-2</v>
      </c>
      <c r="M24" s="6"/>
      <c r="N24" s="6"/>
    </row>
    <row r="25" spans="1:14" x14ac:dyDescent="0.25">
      <c r="A25" s="1"/>
      <c r="B25" s="6"/>
      <c r="C25" s="27" t="s">
        <v>32</v>
      </c>
      <c r="D25" s="23"/>
      <c r="E25" s="36">
        <f t="shared" si="0"/>
        <v>0</v>
      </c>
      <c r="F25" s="81"/>
      <c r="G25" s="6"/>
      <c r="H25" s="6"/>
      <c r="I25" s="78" t="s">
        <v>64</v>
      </c>
      <c r="J25" s="78"/>
      <c r="K25" s="111">
        <v>4955.6101782699998</v>
      </c>
      <c r="L25" s="36">
        <f t="shared" si="1"/>
        <v>3.0779483427813448E-2</v>
      </c>
      <c r="M25" s="6"/>
      <c r="N25" s="6"/>
    </row>
    <row r="26" spans="1:14" x14ac:dyDescent="0.25">
      <c r="A26" s="1"/>
      <c r="B26" s="6"/>
      <c r="C26" s="27" t="s">
        <v>62</v>
      </c>
      <c r="D26" s="23"/>
      <c r="E26" s="36">
        <f t="shared" si="0"/>
        <v>0</v>
      </c>
      <c r="F26" s="81"/>
      <c r="G26" s="6"/>
      <c r="H26" s="6"/>
      <c r="I26" s="78" t="s">
        <v>56</v>
      </c>
      <c r="J26" s="78"/>
      <c r="K26" s="111">
        <v>15973.806651790001</v>
      </c>
      <c r="L26" s="36">
        <f t="shared" si="1"/>
        <v>9.9213921077526454E-2</v>
      </c>
      <c r="M26" s="6"/>
      <c r="N26" s="6"/>
    </row>
    <row r="27" spans="1:14" x14ac:dyDescent="0.25">
      <c r="A27" s="1"/>
      <c r="B27" s="6"/>
      <c r="C27" s="27" t="s">
        <v>33</v>
      </c>
      <c r="D27" s="23"/>
      <c r="E27" s="36">
        <f t="shared" si="0"/>
        <v>0</v>
      </c>
      <c r="F27" s="81"/>
      <c r="G27" s="6"/>
      <c r="H27" s="6"/>
      <c r="I27" s="78" t="s">
        <v>57</v>
      </c>
      <c r="J27" s="78"/>
      <c r="K27" s="111">
        <v>38364.936095559999</v>
      </c>
      <c r="L27" s="36">
        <f t="shared" si="1"/>
        <v>0.23828607825941747</v>
      </c>
      <c r="M27" s="6"/>
      <c r="N27" s="6"/>
    </row>
    <row r="28" spans="1:14" x14ac:dyDescent="0.25">
      <c r="A28" s="1"/>
      <c r="B28" s="6"/>
      <c r="C28" s="27" t="s">
        <v>34</v>
      </c>
      <c r="D28" s="23"/>
      <c r="E28" s="36">
        <f t="shared" si="0"/>
        <v>0</v>
      </c>
      <c r="F28" s="81"/>
      <c r="G28" s="6"/>
      <c r="H28" s="6"/>
      <c r="I28" s="78" t="s">
        <v>58</v>
      </c>
      <c r="J28" s="78"/>
      <c r="K28" s="111">
        <v>25507.266940429901</v>
      </c>
      <c r="L28" s="36">
        <f t="shared" si="1"/>
        <v>0.15842660577387344</v>
      </c>
      <c r="M28" s="6"/>
      <c r="N28" s="6"/>
    </row>
    <row r="29" spans="1:14" x14ac:dyDescent="0.25">
      <c r="A29" s="1"/>
      <c r="B29" s="6"/>
      <c r="C29" s="27" t="s">
        <v>35</v>
      </c>
      <c r="D29" s="23"/>
      <c r="E29" s="36">
        <f t="shared" si="0"/>
        <v>0</v>
      </c>
      <c r="F29" s="81"/>
      <c r="G29" s="6"/>
      <c r="H29" s="6"/>
      <c r="I29" s="78" t="s">
        <v>59</v>
      </c>
      <c r="J29" s="78"/>
      <c r="K29" s="111">
        <v>37026.350830199997</v>
      </c>
      <c r="L29" s="36">
        <f t="shared" si="1"/>
        <v>0.22997207422969643</v>
      </c>
      <c r="M29" s="6"/>
      <c r="N29" s="6"/>
    </row>
    <row r="30" spans="1:14" x14ac:dyDescent="0.25">
      <c r="A30" s="1"/>
      <c r="B30" s="6"/>
      <c r="C30" s="26" t="s">
        <v>46</v>
      </c>
      <c r="D30" s="94">
        <f>SUM(D23:D29)</f>
        <v>161003.68253068</v>
      </c>
      <c r="E30" s="44">
        <f t="shared" si="0"/>
        <v>1</v>
      </c>
      <c r="F30" s="6"/>
      <c r="G30" s="6"/>
      <c r="H30" s="6"/>
      <c r="I30" s="31" t="s">
        <v>40</v>
      </c>
      <c r="J30" s="31"/>
      <c r="K30" s="111">
        <v>0</v>
      </c>
      <c r="L30" s="36">
        <f t="shared" si="1"/>
        <v>0</v>
      </c>
      <c r="M30" s="6"/>
      <c r="N30" s="6"/>
    </row>
    <row r="31" spans="1:14" x14ac:dyDescent="0.25">
      <c r="A31" s="1"/>
      <c r="B31" s="6"/>
      <c r="C31" s="6"/>
      <c r="D31" s="6"/>
      <c r="E31" s="6"/>
      <c r="F31" s="6"/>
      <c r="G31" s="6"/>
      <c r="H31" s="6"/>
      <c r="I31" s="33" t="s">
        <v>46</v>
      </c>
      <c r="J31" s="34"/>
      <c r="K31" s="93">
        <f>SUM(K23:K30)</f>
        <v>161003.68253067991</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23">
        <v>106920.75535536</v>
      </c>
      <c r="E34" s="36">
        <f>IF($D$36=0,,(D34/$D$36))</f>
        <v>0.66408888091727813</v>
      </c>
      <c r="F34" s="6"/>
      <c r="G34" s="6"/>
      <c r="H34" s="6"/>
      <c r="I34" s="12" t="s">
        <v>38</v>
      </c>
      <c r="J34" s="12"/>
      <c r="K34" s="23">
        <v>69448.57074047999</v>
      </c>
      <c r="L34" s="36">
        <f>IF($K$36=0,,(K34/$K$36))</f>
        <v>0.43134771545558204</v>
      </c>
      <c r="M34" s="7"/>
      <c r="N34" s="6"/>
    </row>
    <row r="35" spans="1:16" x14ac:dyDescent="0.25">
      <c r="A35" s="1"/>
      <c r="B35" s="6"/>
      <c r="C35" s="27" t="s">
        <v>11</v>
      </c>
      <c r="D35" s="23">
        <v>54082.927175320001</v>
      </c>
      <c r="E35" s="36">
        <f t="shared" ref="E35:E36" si="2">IF($D$36=0,,(D35/$D$36))</f>
        <v>0.33591111908272192</v>
      </c>
      <c r="F35" s="6"/>
      <c r="G35" s="6"/>
      <c r="H35" s="6"/>
      <c r="I35" s="31" t="s">
        <v>39</v>
      </c>
      <c r="J35" s="31"/>
      <c r="K35" s="32">
        <v>91555.112024200003</v>
      </c>
      <c r="L35" s="36">
        <f t="shared" ref="L35:L36" si="3">IF($K$36=0,,(K35/$K$36))</f>
        <v>0.56865228454441785</v>
      </c>
      <c r="M35" s="6"/>
      <c r="N35" s="6"/>
    </row>
    <row r="36" spans="1:16" x14ac:dyDescent="0.25">
      <c r="A36" s="1"/>
      <c r="B36" s="6"/>
      <c r="C36" s="26" t="s">
        <v>46</v>
      </c>
      <c r="D36" s="30">
        <f>SUM(D34:D35)</f>
        <v>161003.68253068</v>
      </c>
      <c r="E36" s="44">
        <f t="shared" si="2"/>
        <v>1</v>
      </c>
      <c r="F36" s="6"/>
      <c r="G36" s="6"/>
      <c r="H36" s="6"/>
      <c r="I36" s="33" t="s">
        <v>46</v>
      </c>
      <c r="J36" s="34"/>
      <c r="K36" s="30">
        <f>SUM(K34:K35)</f>
        <v>161003.68276468001</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96">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91" t="s">
        <v>98</v>
      </c>
      <c r="E40" s="29" t="s">
        <v>5</v>
      </c>
      <c r="F40" s="29" t="s">
        <v>6</v>
      </c>
      <c r="G40" s="29" t="s">
        <v>7</v>
      </c>
      <c r="H40" s="29" t="s">
        <v>8</v>
      </c>
      <c r="I40" s="29" t="s">
        <v>9</v>
      </c>
      <c r="J40" s="29" t="s">
        <v>66</v>
      </c>
      <c r="K40" s="29" t="s">
        <v>67</v>
      </c>
      <c r="L40" s="29" t="s">
        <v>10</v>
      </c>
      <c r="M40" s="29" t="s">
        <v>46</v>
      </c>
      <c r="N40" s="6"/>
    </row>
    <row r="41" spans="1:16" x14ac:dyDescent="0.25">
      <c r="A41" s="1"/>
      <c r="B41" s="6"/>
      <c r="C41" s="78" t="s">
        <v>54</v>
      </c>
      <c r="D41" s="81">
        <v>33122.862068130504</v>
      </c>
      <c r="E41" s="81">
        <v>30492.235203870099</v>
      </c>
      <c r="F41" s="81">
        <v>27457.424918604098</v>
      </c>
      <c r="G41" s="81">
        <v>23982.277708223599</v>
      </c>
      <c r="H41" s="81">
        <v>19970.205964133402</v>
      </c>
      <c r="I41" s="81">
        <v>14866.402225154599</v>
      </c>
      <c r="J41" s="81">
        <v>8877.5880295698698</v>
      </c>
      <c r="K41" s="81">
        <v>2234.6866469938354</v>
      </c>
      <c r="L41" s="81">
        <v>0</v>
      </c>
      <c r="M41" s="24">
        <f>SUM(D41:L41)</f>
        <v>161003.68276467998</v>
      </c>
      <c r="N41" s="6"/>
    </row>
    <row r="42" spans="1:16" x14ac:dyDescent="0.25">
      <c r="A42" s="1"/>
      <c r="B42" s="6"/>
      <c r="C42" s="78" t="s">
        <v>80</v>
      </c>
      <c r="D42" s="36">
        <f>IF($M$41=0,,(D41/$M$41))</f>
        <v>0.2057273566626564</v>
      </c>
      <c r="E42" s="36">
        <f t="shared" ref="E42:M42" si="4">IF($M$41=0,,(E41/$M$41))</f>
        <v>0.18938843311079406</v>
      </c>
      <c r="F42" s="36">
        <f t="shared" si="4"/>
        <v>0.17053911095148902</v>
      </c>
      <c r="G42" s="36">
        <f t="shared" si="4"/>
        <v>0.1489548393950445</v>
      </c>
      <c r="H42" s="36">
        <f t="shared" si="4"/>
        <v>0.12403570912922214</v>
      </c>
      <c r="I42" s="36">
        <f t="shared" si="4"/>
        <v>9.2335789901669879E-2</v>
      </c>
      <c r="J42" s="36">
        <f t="shared" si="4"/>
        <v>5.5139037052619404E-2</v>
      </c>
      <c r="K42" s="36">
        <f t="shared" si="4"/>
        <v>1.3879723796504781E-2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2017</v>
      </c>
      <c r="E44" s="29">
        <v>2018</v>
      </c>
      <c r="F44" s="29">
        <v>2019</v>
      </c>
      <c r="G44" s="29">
        <v>2020</v>
      </c>
      <c r="H44" s="29">
        <v>2021</v>
      </c>
      <c r="I44" s="29">
        <v>2022</v>
      </c>
      <c r="J44" s="29">
        <v>2023</v>
      </c>
      <c r="K44" s="29">
        <v>2024</v>
      </c>
      <c r="L44" s="29" t="s">
        <v>160</v>
      </c>
      <c r="M44" s="29" t="s">
        <v>46</v>
      </c>
      <c r="N44" s="6"/>
    </row>
    <row r="45" spans="1:16" x14ac:dyDescent="0.25">
      <c r="A45" s="1"/>
      <c r="B45" s="6"/>
      <c r="C45" s="12" t="s">
        <v>54</v>
      </c>
      <c r="D45" s="23">
        <v>116572.10259835029</v>
      </c>
      <c r="E45" s="23">
        <v>27104.43398078001</v>
      </c>
      <c r="F45" s="23">
        <v>11492.343132300004</v>
      </c>
      <c r="G45" s="23">
        <v>3877.2801740600025</v>
      </c>
      <c r="H45" s="23">
        <v>1268.8746337100001</v>
      </c>
      <c r="I45" s="23">
        <v>311.27450541999997</v>
      </c>
      <c r="J45" s="23">
        <v>153.59779179999998</v>
      </c>
      <c r="K45" s="23">
        <v>81.084180200000006</v>
      </c>
      <c r="L45" s="23">
        <v>142.69153918000001</v>
      </c>
      <c r="M45" s="24">
        <f>SUM(D45:L45)</f>
        <v>161003.68253580033</v>
      </c>
      <c r="N45" s="6"/>
    </row>
    <row r="46" spans="1:16" x14ac:dyDescent="0.25">
      <c r="A46" s="1"/>
      <c r="B46" s="6"/>
      <c r="C46" s="12" t="s">
        <v>80</v>
      </c>
      <c r="D46" s="36">
        <f>IF($M$45=0,,(D45/$M$45))</f>
        <v>0.72403376595084801</v>
      </c>
      <c r="E46" s="36">
        <f t="shared" ref="E46:L46" si="5">IF($M$45=0,,(E45/$M$45))</f>
        <v>0.16834667104432935</v>
      </c>
      <c r="F46" s="36">
        <f t="shared" si="5"/>
        <v>7.1379380591152619E-2</v>
      </c>
      <c r="G46" s="36">
        <f t="shared" si="5"/>
        <v>2.4081934729647324E-2</v>
      </c>
      <c r="H46" s="36">
        <f t="shared" si="5"/>
        <v>7.881028643104835E-3</v>
      </c>
      <c r="I46" s="36">
        <f t="shared" si="5"/>
        <v>1.9333378002132705E-3</v>
      </c>
      <c r="J46" s="36">
        <f t="shared" si="5"/>
        <v>9.5400173077312322E-4</v>
      </c>
      <c r="K46" s="36">
        <f t="shared" si="5"/>
        <v>5.0361692927098332E-4</v>
      </c>
      <c r="L46" s="36">
        <f t="shared" si="5"/>
        <v>8.8626258066036166E-4</v>
      </c>
      <c r="M46" s="44">
        <f t="shared" ref="M46" si="6">IF($M$41=0,,(M45/$M$41))</f>
        <v>0.99999999857841981</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8" t="s">
        <v>54</v>
      </c>
      <c r="D53" s="111">
        <v>30542.088156500002</v>
      </c>
      <c r="E53" s="111">
        <v>26207.83419682</v>
      </c>
      <c r="F53" s="111">
        <v>18072.20518275</v>
      </c>
      <c r="G53" s="111">
        <v>26317.40024092</v>
      </c>
      <c r="H53" s="111">
        <v>59864.154753690003</v>
      </c>
      <c r="I53" s="90">
        <f>SUM(D53:H53)</f>
        <v>161003.68253068</v>
      </c>
      <c r="J53" s="7"/>
      <c r="K53" s="6"/>
      <c r="L53" s="6"/>
      <c r="M53" s="6"/>
      <c r="N53" s="6"/>
    </row>
    <row r="54" spans="1:14" x14ac:dyDescent="0.25">
      <c r="A54" s="1"/>
      <c r="B54" s="6"/>
      <c r="C54" s="78" t="s">
        <v>80</v>
      </c>
      <c r="D54" s="36">
        <f>IF($I$53=0,,(D53/$I$53))</f>
        <v>0.1896980719722362</v>
      </c>
      <c r="E54" s="36">
        <f t="shared" ref="E54:I54" si="7">IF($I$53=0,,(E53/$I$53))</f>
        <v>0.16277785566690983</v>
      </c>
      <c r="F54" s="36">
        <f t="shared" si="7"/>
        <v>0.11224715421839036</v>
      </c>
      <c r="G54" s="36">
        <f t="shared" si="7"/>
        <v>0.16345837453689979</v>
      </c>
      <c r="H54" s="36">
        <f t="shared" si="7"/>
        <v>0.37181854360556388</v>
      </c>
      <c r="I54" s="44">
        <f t="shared" si="7"/>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159</v>
      </c>
      <c r="D57" s="35" t="s">
        <v>73</v>
      </c>
      <c r="E57" s="35" t="s">
        <v>12</v>
      </c>
      <c r="F57" s="35" t="s">
        <v>84</v>
      </c>
      <c r="G57" s="35" t="s">
        <v>85</v>
      </c>
      <c r="H57" s="35" t="s">
        <v>46</v>
      </c>
      <c r="I57" s="6"/>
      <c r="J57" s="6"/>
      <c r="K57" s="6"/>
      <c r="L57" s="6"/>
      <c r="M57" s="6"/>
      <c r="N57" s="6"/>
    </row>
    <row r="58" spans="1:14" x14ac:dyDescent="0.25">
      <c r="A58" s="1"/>
      <c r="B58" s="6"/>
      <c r="C58" s="12" t="s">
        <v>54</v>
      </c>
      <c r="D58" s="111">
        <v>5.7466227400000003</v>
      </c>
      <c r="E58" s="23">
        <v>0</v>
      </c>
      <c r="F58" s="23">
        <v>0</v>
      </c>
      <c r="G58" s="23">
        <v>0</v>
      </c>
      <c r="H58" s="30">
        <f>SUM(D58:G58)</f>
        <v>5.7466227400000003</v>
      </c>
      <c r="I58" s="6"/>
      <c r="J58" s="6"/>
      <c r="K58" s="6"/>
      <c r="L58" s="6"/>
      <c r="M58" s="6"/>
      <c r="N58" s="6"/>
    </row>
    <row r="59" spans="1:14" x14ac:dyDescent="0.25">
      <c r="A59" s="1"/>
      <c r="B59" s="6"/>
      <c r="C59" s="12" t="s">
        <v>81</v>
      </c>
      <c r="D59" s="45">
        <f>IF($M$41=0,,(D58/$M$41))</f>
        <v>3.56924925027905E-5</v>
      </c>
      <c r="E59" s="45">
        <f t="shared" ref="E59:G59" si="8">IF($M$41=0,,(E58/$M$41))</f>
        <v>0</v>
      </c>
      <c r="F59" s="45">
        <f t="shared" si="8"/>
        <v>0</v>
      </c>
      <c r="G59" s="45">
        <f t="shared" si="8"/>
        <v>0</v>
      </c>
      <c r="H59" s="46">
        <f>IF($M$41=0,,(H58/$M$41))</f>
        <v>3.56924925027905E-5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36">
        <v>0.35360000000000003</v>
      </c>
      <c r="E64" s="92"/>
      <c r="F64" s="6"/>
      <c r="G64" s="6"/>
      <c r="H64" s="6"/>
      <c r="I64" s="6"/>
      <c r="J64" s="6"/>
      <c r="K64" s="6"/>
      <c r="L64" s="6"/>
      <c r="M64" s="6"/>
      <c r="N64" s="6"/>
    </row>
    <row r="65" spans="1:14" x14ac:dyDescent="0.25">
      <c r="A65" s="1"/>
      <c r="B65" s="6"/>
      <c r="C65" s="78" t="s">
        <v>101</v>
      </c>
      <c r="D65" s="112">
        <v>0.57499999999999996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106</v>
      </c>
      <c r="I70" s="29" t="s">
        <v>105</v>
      </c>
      <c r="J70" s="29" t="s">
        <v>104</v>
      </c>
      <c r="K70" s="6"/>
      <c r="L70" s="6"/>
      <c r="M70" s="6"/>
      <c r="N70" s="6"/>
    </row>
    <row r="71" spans="1:14" x14ac:dyDescent="0.25">
      <c r="A71" s="1"/>
      <c r="B71" s="6"/>
      <c r="C71" s="77" t="s">
        <v>146</v>
      </c>
      <c r="D71" s="81">
        <v>7330.5599999700007</v>
      </c>
      <c r="E71" s="75">
        <v>42724</v>
      </c>
      <c r="F71" s="84">
        <v>4.4999999999999998E-2</v>
      </c>
      <c r="G71" s="38" t="s">
        <v>11</v>
      </c>
      <c r="H71" s="37" t="s">
        <v>155</v>
      </c>
      <c r="I71" s="75">
        <v>42907</v>
      </c>
      <c r="J71" s="75">
        <v>42907</v>
      </c>
      <c r="K71" s="6"/>
      <c r="L71" s="6"/>
      <c r="M71" s="6"/>
      <c r="N71" s="6"/>
    </row>
    <row r="72" spans="1:14" x14ac:dyDescent="0.25">
      <c r="A72" s="1"/>
      <c r="B72" s="6"/>
      <c r="C72" s="77" t="s">
        <v>147</v>
      </c>
      <c r="D72" s="81">
        <v>17085</v>
      </c>
      <c r="E72" s="75">
        <v>42713</v>
      </c>
      <c r="F72" s="84">
        <v>2.5000000000000001E-2</v>
      </c>
      <c r="G72" s="38" t="s">
        <v>11</v>
      </c>
      <c r="H72" s="37" t="s">
        <v>155</v>
      </c>
      <c r="I72" s="75">
        <v>43271</v>
      </c>
      <c r="J72" s="75">
        <v>43271</v>
      </c>
      <c r="K72" s="6"/>
      <c r="L72" s="6"/>
      <c r="M72" s="6"/>
      <c r="N72" s="6"/>
    </row>
    <row r="73" spans="1:14" x14ac:dyDescent="0.25">
      <c r="A73" s="1"/>
      <c r="B73" s="6"/>
      <c r="C73" s="77" t="s">
        <v>148</v>
      </c>
      <c r="D73" s="81">
        <v>15415</v>
      </c>
      <c r="E73" s="75">
        <v>42345</v>
      </c>
      <c r="F73" s="84">
        <v>2.5000000000000001E-2</v>
      </c>
      <c r="G73" s="38" t="s">
        <v>11</v>
      </c>
      <c r="H73" s="37" t="s">
        <v>155</v>
      </c>
      <c r="I73" s="75">
        <v>43635</v>
      </c>
      <c r="J73" s="75">
        <v>43635</v>
      </c>
      <c r="K73" s="6"/>
      <c r="L73" s="6"/>
      <c r="M73" s="6"/>
      <c r="N73" s="6"/>
    </row>
    <row r="74" spans="1:14" x14ac:dyDescent="0.25">
      <c r="A74" s="1"/>
      <c r="B74" s="6"/>
      <c r="C74" s="77" t="s">
        <v>149</v>
      </c>
      <c r="D74" s="81">
        <v>22065</v>
      </c>
      <c r="E74" s="75">
        <v>42438</v>
      </c>
      <c r="F74" s="84">
        <v>3.2500000000000001E-2</v>
      </c>
      <c r="G74" s="38" t="s">
        <v>11</v>
      </c>
      <c r="H74" s="37" t="s">
        <v>155</v>
      </c>
      <c r="I74" s="75">
        <v>44090</v>
      </c>
      <c r="J74" s="75">
        <v>44090</v>
      </c>
      <c r="K74" s="6"/>
      <c r="L74" s="6"/>
      <c r="M74" s="6"/>
      <c r="N74" s="6"/>
    </row>
    <row r="75" spans="1:14" x14ac:dyDescent="0.25">
      <c r="A75" s="1"/>
      <c r="B75" s="6"/>
      <c r="C75" s="110" t="s">
        <v>150</v>
      </c>
      <c r="D75" s="32">
        <v>17260</v>
      </c>
      <c r="E75" s="104">
        <v>42738</v>
      </c>
      <c r="F75" s="105">
        <v>1.7500000000000002E-2</v>
      </c>
      <c r="G75" s="106" t="s">
        <v>11</v>
      </c>
      <c r="H75" s="103" t="s">
        <v>155</v>
      </c>
      <c r="I75" s="104">
        <v>44454</v>
      </c>
      <c r="J75" s="104">
        <v>44454</v>
      </c>
      <c r="K75" s="6"/>
      <c r="L75" s="6"/>
      <c r="M75" s="6"/>
      <c r="N75" s="6"/>
    </row>
    <row r="76" spans="1:14" x14ac:dyDescent="0.25">
      <c r="A76" s="1"/>
      <c r="B76" s="6"/>
      <c r="C76" s="77" t="s">
        <v>151</v>
      </c>
      <c r="D76" s="81">
        <v>15172</v>
      </c>
      <c r="E76" s="75">
        <v>42752</v>
      </c>
      <c r="F76" s="84">
        <v>2.2499999999999999E-2</v>
      </c>
      <c r="G76" s="38" t="s">
        <v>11</v>
      </c>
      <c r="H76" s="37" t="s">
        <v>155</v>
      </c>
      <c r="I76" s="75">
        <v>44825</v>
      </c>
      <c r="J76" s="75">
        <v>44825</v>
      </c>
      <c r="K76" s="6"/>
      <c r="L76" s="6"/>
      <c r="M76" s="6"/>
      <c r="N76" s="6"/>
    </row>
    <row r="77" spans="1:14" x14ac:dyDescent="0.25">
      <c r="A77" s="1"/>
      <c r="B77" s="6"/>
      <c r="C77" s="9"/>
      <c r="D77" s="7"/>
      <c r="E77" s="108"/>
      <c r="F77" s="92"/>
      <c r="G77" s="109"/>
      <c r="H77" s="107"/>
      <c r="I77" s="108"/>
      <c r="J77" s="108"/>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106</v>
      </c>
      <c r="J80" s="29" t="s">
        <v>105</v>
      </c>
      <c r="K80" s="29" t="s">
        <v>104</v>
      </c>
      <c r="L80" s="6"/>
      <c r="M80" s="6"/>
      <c r="N80" s="6"/>
    </row>
    <row r="81" spans="1:14" x14ac:dyDescent="0.25">
      <c r="A81" s="1"/>
      <c r="B81" s="6"/>
      <c r="C81" s="76" t="s">
        <v>152</v>
      </c>
      <c r="D81" s="79">
        <v>4281.75</v>
      </c>
      <c r="E81" s="37" t="s">
        <v>89</v>
      </c>
      <c r="F81" s="75">
        <v>41393</v>
      </c>
      <c r="G81" s="84">
        <v>1.1299999999999999E-2</v>
      </c>
      <c r="H81" s="38" t="s">
        <v>11</v>
      </c>
      <c r="I81" s="37" t="s">
        <v>155</v>
      </c>
      <c r="J81" s="75">
        <v>43958</v>
      </c>
      <c r="K81" s="75">
        <v>43958</v>
      </c>
      <c r="L81" s="6"/>
      <c r="M81" s="6"/>
      <c r="N81" s="6"/>
    </row>
    <row r="82" spans="1:14" x14ac:dyDescent="0.25">
      <c r="A82" s="1"/>
      <c r="B82" s="6"/>
      <c r="C82" s="77" t="s">
        <v>153</v>
      </c>
      <c r="D82" s="80">
        <v>4436.75</v>
      </c>
      <c r="E82" s="37" t="s">
        <v>89</v>
      </c>
      <c r="F82" s="75">
        <v>41709</v>
      </c>
      <c r="G82" s="84">
        <v>1.4999999999999999E-2</v>
      </c>
      <c r="H82" s="38" t="s">
        <v>11</v>
      </c>
      <c r="I82" s="37" t="s">
        <v>155</v>
      </c>
      <c r="J82" s="75">
        <v>44273</v>
      </c>
      <c r="K82" s="75">
        <v>44273</v>
      </c>
      <c r="L82" s="6"/>
      <c r="M82" s="6"/>
      <c r="N82" s="6"/>
    </row>
    <row r="83" spans="1:14" x14ac:dyDescent="0.25">
      <c r="A83" s="1"/>
      <c r="B83" s="6"/>
      <c r="C83" s="78" t="s">
        <v>154</v>
      </c>
      <c r="D83" s="81">
        <v>4635.5</v>
      </c>
      <c r="E83" s="37" t="s">
        <v>89</v>
      </c>
      <c r="F83" s="75">
        <v>42110</v>
      </c>
      <c r="G83" s="84">
        <v>2.5000000000000001E-3</v>
      </c>
      <c r="H83" s="38" t="s">
        <v>11</v>
      </c>
      <c r="I83" s="37" t="s">
        <v>155</v>
      </c>
      <c r="J83" s="75">
        <v>44673</v>
      </c>
      <c r="K83" s="75">
        <v>44673</v>
      </c>
      <c r="L83" s="6"/>
      <c r="M83" s="6"/>
      <c r="N83" s="6"/>
    </row>
    <row r="84" spans="1:14" x14ac:dyDescent="0.25">
      <c r="A84" s="1"/>
      <c r="B84" s="6"/>
      <c r="C84" s="78" t="s">
        <v>156</v>
      </c>
      <c r="D84" s="81">
        <v>4632.5</v>
      </c>
      <c r="E84" s="37" t="s">
        <v>89</v>
      </c>
      <c r="F84" s="75">
        <v>42465</v>
      </c>
      <c r="G84" s="84">
        <v>2.5000000000000001E-3</v>
      </c>
      <c r="H84" s="38" t="s">
        <v>11</v>
      </c>
      <c r="I84" s="37" t="s">
        <v>157</v>
      </c>
      <c r="J84" s="75">
        <v>45028</v>
      </c>
      <c r="K84" s="75">
        <v>45028</v>
      </c>
      <c r="L84" s="6"/>
      <c r="M84" s="6"/>
      <c r="N84" s="6"/>
    </row>
    <row r="85" spans="1:14" x14ac:dyDescent="0.25">
      <c r="A85" s="1"/>
      <c r="B85" s="6"/>
      <c r="C85" s="6"/>
      <c r="D85" s="7"/>
      <c r="E85" s="107"/>
      <c r="F85" s="108"/>
      <c r="G85" s="92"/>
      <c r="H85" s="109"/>
      <c r="I85" s="107"/>
      <c r="J85" s="108"/>
      <c r="K85" s="108"/>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82">
        <v>13035.703150372894</v>
      </c>
      <c r="E88" s="6"/>
      <c r="F88" s="6"/>
      <c r="G88" s="6"/>
      <c r="H88" s="7"/>
      <c r="I88" s="6"/>
      <c r="J88" s="6"/>
      <c r="K88" s="6"/>
      <c r="L88" s="6"/>
      <c r="M88" s="6"/>
      <c r="N88" s="6"/>
    </row>
    <row r="89" spans="1:14" x14ac:dyDescent="0.25">
      <c r="A89" s="1"/>
      <c r="B89" s="6"/>
      <c r="C89" s="12" t="s">
        <v>22</v>
      </c>
      <c r="D89" s="83">
        <f>SUM(D71:D76)+SUM(D81:D84)+D88+D90</f>
        <v>125350.85612234288</v>
      </c>
      <c r="E89" s="7"/>
      <c r="F89" s="6"/>
      <c r="G89" s="6"/>
      <c r="H89" s="6"/>
      <c r="I89" s="7"/>
      <c r="J89" s="6"/>
      <c r="K89" s="6"/>
      <c r="L89" s="6"/>
      <c r="M89" s="6"/>
      <c r="N89" s="6"/>
    </row>
    <row r="90" spans="1:14" x14ac:dyDescent="0.25">
      <c r="A90" s="1"/>
      <c r="B90" s="6"/>
      <c r="C90" s="12" t="s">
        <v>60</v>
      </c>
      <c r="D90" s="23">
        <v>1.0929720000000001</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102</v>
      </c>
      <c r="D92" s="35">
        <v>2017</v>
      </c>
      <c r="E92" s="35">
        <v>2018</v>
      </c>
      <c r="F92" s="35">
        <v>2019</v>
      </c>
      <c r="G92" s="35">
        <v>2020</v>
      </c>
      <c r="H92" s="35">
        <v>2021</v>
      </c>
      <c r="I92" s="35" t="s">
        <v>161</v>
      </c>
      <c r="J92" s="35" t="s">
        <v>162</v>
      </c>
      <c r="K92" s="35" t="s">
        <v>163</v>
      </c>
      <c r="L92" s="35" t="s">
        <v>46</v>
      </c>
      <c r="M92" s="6"/>
      <c r="N92" s="6"/>
    </row>
    <row r="93" spans="1:14" x14ac:dyDescent="0.25">
      <c r="A93" s="1"/>
      <c r="B93" s="6"/>
      <c r="C93" s="12" t="s">
        <v>23</v>
      </c>
      <c r="D93" s="23">
        <v>8538.978971970002</v>
      </c>
      <c r="E93" s="23">
        <v>20024.687150000002</v>
      </c>
      <c r="F93" s="23">
        <v>16710.35000037288</v>
      </c>
      <c r="G93" s="23">
        <v>27482.49</v>
      </c>
      <c r="H93" s="23">
        <v>22539.25</v>
      </c>
      <c r="I93" s="23">
        <v>29395.1</v>
      </c>
      <c r="J93" s="23">
        <v>660</v>
      </c>
      <c r="K93" s="23">
        <v>0</v>
      </c>
      <c r="L93" s="30">
        <f>SUM(D93:K93)</f>
        <v>125350.8561223429</v>
      </c>
      <c r="M93" s="6"/>
      <c r="N93" s="6"/>
    </row>
    <row r="94" spans="1:14" x14ac:dyDescent="0.25">
      <c r="A94" s="1"/>
      <c r="B94" s="6"/>
      <c r="C94" s="12" t="s">
        <v>82</v>
      </c>
      <c r="D94" s="36">
        <f>IF($L$93=0,,(D93/$L$93))</f>
        <v>6.8120627462136568E-2</v>
      </c>
      <c r="E94" s="36">
        <f t="shared" ref="E94:L94" si="9">IF($L$93=0,,(E93/$L$93))</f>
        <v>0.15974910558613045</v>
      </c>
      <c r="F94" s="36">
        <f t="shared" si="9"/>
        <v>0.13330862283113182</v>
      </c>
      <c r="G94" s="36">
        <f t="shared" si="9"/>
        <v>0.21924453370447658</v>
      </c>
      <c r="H94" s="36">
        <f t="shared" si="9"/>
        <v>0.17980930244306914</v>
      </c>
      <c r="I94" s="36">
        <f t="shared" si="9"/>
        <v>0.23450258665413717</v>
      </c>
      <c r="J94" s="36">
        <f t="shared" si="9"/>
        <v>5.265221318918138E-3</v>
      </c>
      <c r="K94" s="36">
        <f t="shared" si="9"/>
        <v>0</v>
      </c>
      <c r="L94" s="44">
        <f t="shared" si="9"/>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23">
        <v>119158.74012234289</v>
      </c>
      <c r="E97" s="36">
        <f>IF($D$99=0,,(D97/$D$99))</f>
        <v>0.95060172549634225</v>
      </c>
      <c r="F97" s="6"/>
      <c r="G97" s="6"/>
      <c r="H97" s="6"/>
      <c r="I97" s="6"/>
      <c r="J97" s="6"/>
      <c r="K97" s="6"/>
      <c r="L97" s="6"/>
      <c r="M97" s="6"/>
      <c r="N97" s="6"/>
    </row>
    <row r="98" spans="1:14" x14ac:dyDescent="0.25">
      <c r="A98" s="1"/>
      <c r="B98" s="6"/>
      <c r="C98" s="12" t="s">
        <v>37</v>
      </c>
      <c r="D98" s="23">
        <v>6192.116</v>
      </c>
      <c r="E98" s="36">
        <f t="shared" ref="E98:E99" si="10">IF($D$99=0,,(D98/$D$99))</f>
        <v>4.9398274503657739E-2</v>
      </c>
      <c r="F98" s="6"/>
      <c r="G98" s="6"/>
      <c r="H98" s="6"/>
      <c r="I98" s="6"/>
      <c r="J98" s="7"/>
      <c r="K98" s="6"/>
      <c r="L98" s="6"/>
      <c r="M98" s="6"/>
      <c r="N98" s="6"/>
    </row>
    <row r="99" spans="1:14" x14ac:dyDescent="0.25">
      <c r="A99" s="1"/>
      <c r="B99" s="6"/>
      <c r="C99" s="21" t="s">
        <v>46</v>
      </c>
      <c r="D99" s="30">
        <f>SUM(D97:D98)</f>
        <v>125350.85612234288</v>
      </c>
      <c r="E99" s="44">
        <f t="shared" si="10"/>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1" t="s">
        <v>96</v>
      </c>
      <c r="D101" s="2"/>
      <c r="E101" s="2"/>
      <c r="F101" s="2"/>
      <c r="G101" s="2"/>
      <c r="H101" s="2"/>
      <c r="I101" s="2"/>
      <c r="J101" s="2"/>
      <c r="K101" s="2"/>
      <c r="L101" s="2"/>
      <c r="M101" s="2"/>
      <c r="N101" s="6"/>
    </row>
    <row r="102" spans="1:14" x14ac:dyDescent="0.25">
      <c r="A102" s="1"/>
      <c r="B102" s="6"/>
      <c r="C102" s="6"/>
      <c r="D102" s="47"/>
      <c r="E102" s="6"/>
      <c r="F102" s="6"/>
      <c r="G102" s="6"/>
      <c r="H102" s="6"/>
      <c r="I102" s="6"/>
      <c r="J102" s="6"/>
      <c r="K102" s="6"/>
      <c r="L102" s="6"/>
      <c r="M102" s="6"/>
      <c r="N102" s="6"/>
    </row>
    <row r="103" spans="1:14" ht="30" x14ac:dyDescent="0.25">
      <c r="B103" s="6"/>
      <c r="C103" s="64" t="s">
        <v>92</v>
      </c>
      <c r="D103" s="65" t="s">
        <v>86</v>
      </c>
      <c r="E103" s="29" t="s">
        <v>87</v>
      </c>
      <c r="F103" s="6"/>
      <c r="G103" s="6"/>
      <c r="H103" s="6"/>
      <c r="I103" s="6"/>
      <c r="J103" s="6"/>
      <c r="K103" s="6"/>
      <c r="L103" s="6"/>
      <c r="M103" s="6"/>
      <c r="N103" s="6"/>
    </row>
    <row r="104" spans="1:14" x14ac:dyDescent="0.25">
      <c r="B104" s="6"/>
      <c r="C104" s="51" t="s">
        <v>88</v>
      </c>
      <c r="D104" s="66">
        <f>+D20</f>
        <v>169678.68276467998</v>
      </c>
      <c r="E104" s="85">
        <v>99768.652971970005</v>
      </c>
      <c r="F104" s="6"/>
      <c r="G104" s="6"/>
      <c r="H104" s="6"/>
      <c r="I104" s="6"/>
      <c r="J104" s="6"/>
      <c r="K104" s="6"/>
      <c r="L104" s="6"/>
      <c r="M104" s="6"/>
      <c r="N104" s="6"/>
    </row>
    <row r="105" spans="1:14" x14ac:dyDescent="0.25">
      <c r="B105" s="6"/>
      <c r="C105" s="51" t="s">
        <v>89</v>
      </c>
      <c r="D105" s="66"/>
      <c r="E105" s="85">
        <v>18079.7</v>
      </c>
      <c r="F105" s="6"/>
      <c r="G105" s="6"/>
      <c r="H105" s="6"/>
      <c r="I105" s="6"/>
      <c r="J105" s="6"/>
      <c r="K105" s="6"/>
      <c r="L105" s="6"/>
      <c r="M105" s="6"/>
      <c r="N105" s="6"/>
    </row>
    <row r="106" spans="1:14" x14ac:dyDescent="0.25">
      <c r="B106" s="6"/>
      <c r="C106" s="51" t="s">
        <v>90</v>
      </c>
      <c r="D106" s="67"/>
      <c r="E106" s="86"/>
      <c r="F106" s="6"/>
      <c r="G106" s="6"/>
      <c r="H106" s="6"/>
      <c r="I106" s="6"/>
      <c r="J106" s="6"/>
      <c r="K106" s="6"/>
      <c r="L106" s="6"/>
      <c r="M106" s="6"/>
      <c r="N106" s="6"/>
    </row>
    <row r="107" spans="1:14" x14ac:dyDescent="0.25">
      <c r="B107" s="6"/>
      <c r="C107" s="49" t="s">
        <v>28</v>
      </c>
      <c r="D107" s="50"/>
      <c r="E107" s="87">
        <v>7502.5031503728796</v>
      </c>
      <c r="F107" s="6"/>
      <c r="G107" s="6"/>
      <c r="H107" s="6"/>
      <c r="I107" s="6"/>
      <c r="J107" s="6"/>
      <c r="K107" s="6"/>
      <c r="L107" s="6"/>
      <c r="M107" s="6"/>
      <c r="N107" s="6"/>
    </row>
    <row r="108" spans="1:14" x14ac:dyDescent="0.25">
      <c r="B108" s="6"/>
      <c r="C108" s="97" t="s">
        <v>46</v>
      </c>
      <c r="D108" s="98">
        <f>SUM(D104:D107)</f>
        <v>169678.68276467998</v>
      </c>
      <c r="E108" s="99">
        <f t="shared" ref="E108" si="11">SUM(E104:E107)</f>
        <v>125350.85612234288</v>
      </c>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x14ac:dyDescent="0.25">
      <c r="B119" s="6"/>
      <c r="C119" s="6"/>
      <c r="D119" s="47"/>
      <c r="E119" s="6"/>
      <c r="F119" s="6"/>
      <c r="G119" s="6"/>
      <c r="H119" s="6"/>
      <c r="I119" s="6"/>
      <c r="J119" s="6"/>
      <c r="K119" s="6"/>
      <c r="L119" s="6"/>
      <c r="M119" s="6"/>
      <c r="N119" s="6"/>
    </row>
    <row r="120" spans="2:14" ht="30" x14ac:dyDescent="0.25">
      <c r="B120" s="6"/>
      <c r="C120" s="64" t="s">
        <v>93</v>
      </c>
      <c r="D120" s="65" t="s">
        <v>86</v>
      </c>
      <c r="E120" s="29" t="s">
        <v>87</v>
      </c>
      <c r="F120" s="6"/>
      <c r="G120" s="6"/>
      <c r="H120" s="6"/>
      <c r="I120" s="6"/>
      <c r="J120" s="6"/>
      <c r="K120" s="6"/>
      <c r="L120" s="6"/>
      <c r="M120" s="6"/>
      <c r="N120" s="6"/>
    </row>
    <row r="121" spans="2:14" x14ac:dyDescent="0.25">
      <c r="B121" s="6"/>
      <c r="C121" s="51" t="s">
        <v>37</v>
      </c>
      <c r="D121" s="66">
        <f>+D34</f>
        <v>106920.75535536</v>
      </c>
      <c r="E121" s="85">
        <f>+D98</f>
        <v>6192.116</v>
      </c>
      <c r="F121" s="6"/>
      <c r="G121" s="6"/>
      <c r="H121" s="6"/>
      <c r="I121" s="6"/>
      <c r="J121" s="6"/>
      <c r="K121" s="6"/>
      <c r="L121" s="6"/>
      <c r="M121" s="6"/>
      <c r="N121" s="6"/>
    </row>
    <row r="122" spans="2:14" x14ac:dyDescent="0.25">
      <c r="B122" s="6"/>
      <c r="C122" s="51" t="s">
        <v>11</v>
      </c>
      <c r="D122" s="66">
        <f>+D35+D18</f>
        <v>62757.927175320001</v>
      </c>
      <c r="E122" s="85">
        <f>+D97</f>
        <v>119158.74012234289</v>
      </c>
      <c r="F122" s="6"/>
      <c r="G122" s="6"/>
      <c r="H122" s="6"/>
      <c r="I122" s="6"/>
      <c r="J122" s="6"/>
      <c r="K122" s="6"/>
      <c r="L122" s="6"/>
      <c r="M122" s="6"/>
      <c r="N122" s="6"/>
    </row>
    <row r="123" spans="2:14" x14ac:dyDescent="0.25">
      <c r="B123" s="6"/>
      <c r="C123" s="52" t="s">
        <v>91</v>
      </c>
      <c r="D123" s="88"/>
      <c r="E123" s="89"/>
      <c r="F123" s="6"/>
      <c r="G123" s="6"/>
      <c r="H123" s="6"/>
      <c r="I123" s="6"/>
      <c r="J123" s="6"/>
      <c r="K123" s="6"/>
      <c r="L123" s="6"/>
      <c r="M123" s="6"/>
      <c r="N123" s="6"/>
    </row>
    <row r="124" spans="2:14" x14ac:dyDescent="0.25">
      <c r="B124" s="6"/>
      <c r="C124" s="100" t="s">
        <v>46</v>
      </c>
      <c r="D124" s="101">
        <f t="shared" ref="D124:E124" si="12">SUM(D121:D123)</f>
        <v>169678.68253068</v>
      </c>
      <c r="E124" s="102">
        <f t="shared" si="12"/>
        <v>125350.85612234288</v>
      </c>
      <c r="F124" s="6"/>
      <c r="G124" s="6"/>
      <c r="H124" s="6"/>
      <c r="I124" s="6"/>
      <c r="J124" s="6"/>
      <c r="K124" s="6"/>
      <c r="L124" s="6"/>
      <c r="M124" s="6"/>
      <c r="N124" s="6"/>
    </row>
    <row r="125" spans="2:14" x14ac:dyDescent="0.25">
      <c r="B125" s="6"/>
      <c r="C125" s="74"/>
      <c r="D125" s="74"/>
      <c r="E125" s="74"/>
      <c r="F125" s="6"/>
      <c r="G125" s="6"/>
      <c r="H125" s="6"/>
      <c r="I125" s="6"/>
      <c r="J125" s="6"/>
      <c r="K125" s="6"/>
      <c r="L125" s="6"/>
      <c r="M125" s="6"/>
      <c r="N125" s="6"/>
    </row>
    <row r="126" spans="2:14" x14ac:dyDescent="0.25">
      <c r="B126" s="6"/>
      <c r="C126" s="74"/>
      <c r="D126" s="74"/>
      <c r="E126" s="74"/>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47"/>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sheetView>
  </sheetViews>
  <sheetFormatPr defaultRowHeight="15" x14ac:dyDescent="0.25"/>
  <cols>
    <col min="1" max="1" width="27.7109375" customWidth="1"/>
    <col min="2" max="2" width="95.42578125" style="53" customWidth="1"/>
    <col min="10" max="10" width="22.28515625" bestFit="1" customWidth="1"/>
    <col min="11" max="11" width="131.7109375" customWidth="1"/>
  </cols>
  <sheetData>
    <row r="6" spans="1:11" ht="18" x14ac:dyDescent="0.25">
      <c r="A6" s="54" t="s">
        <v>109</v>
      </c>
      <c r="B6" s="55"/>
    </row>
    <row r="7" spans="1:11" x14ac:dyDescent="0.25">
      <c r="A7" s="56" t="s">
        <v>110</v>
      </c>
      <c r="B7" s="56" t="s">
        <v>111</v>
      </c>
    </row>
    <row r="8" spans="1:11" ht="31.5" x14ac:dyDescent="0.25">
      <c r="A8" s="57" t="s">
        <v>29</v>
      </c>
      <c r="B8" s="70" t="s">
        <v>112</v>
      </c>
    </row>
    <row r="9" spans="1:11" ht="31.5" x14ac:dyDescent="0.25">
      <c r="A9" s="57" t="s">
        <v>24</v>
      </c>
      <c r="B9" s="70" t="s">
        <v>113</v>
      </c>
      <c r="J9" s="57"/>
      <c r="K9" s="58"/>
    </row>
    <row r="10" spans="1:11" ht="47.25" x14ac:dyDescent="0.25">
      <c r="A10" s="57" t="s">
        <v>100</v>
      </c>
      <c r="B10" s="58" t="s">
        <v>114</v>
      </c>
      <c r="J10" s="57"/>
      <c r="K10" s="58"/>
    </row>
    <row r="11" spans="1:11" x14ac:dyDescent="0.25">
      <c r="A11" s="69"/>
      <c r="B11" s="68"/>
    </row>
    <row r="12" spans="1:11" ht="47.25" x14ac:dyDescent="0.25">
      <c r="A12" s="57" t="s">
        <v>99</v>
      </c>
      <c r="B12" s="58" t="s">
        <v>115</v>
      </c>
    </row>
    <row r="13" spans="1:11" ht="15.75" x14ac:dyDescent="0.25">
      <c r="A13" s="57" t="s">
        <v>116</v>
      </c>
      <c r="B13" s="58" t="s">
        <v>117</v>
      </c>
    </row>
    <row r="14" spans="1:11" ht="15.75" x14ac:dyDescent="0.25">
      <c r="A14" s="71" t="s">
        <v>102</v>
      </c>
      <c r="B14" s="70" t="s">
        <v>118</v>
      </c>
    </row>
    <row r="15" spans="1:11" ht="31.5" x14ac:dyDescent="0.25">
      <c r="A15" s="71" t="s">
        <v>119</v>
      </c>
      <c r="B15" s="70" t="s">
        <v>120</v>
      </c>
    </row>
    <row r="16" spans="1:11" ht="78.75" x14ac:dyDescent="0.25">
      <c r="A16" s="57" t="s">
        <v>0</v>
      </c>
      <c r="B16" s="70" t="s">
        <v>121</v>
      </c>
    </row>
    <row r="17" spans="1:5" ht="15.75" x14ac:dyDescent="0.25">
      <c r="A17" s="57" t="s">
        <v>122</v>
      </c>
      <c r="B17" s="58" t="s">
        <v>123</v>
      </c>
    </row>
    <row r="18" spans="1:5" ht="47.25" x14ac:dyDescent="0.25">
      <c r="A18" s="57" t="s">
        <v>107</v>
      </c>
      <c r="B18" s="58" t="s">
        <v>124</v>
      </c>
    </row>
    <row r="19" spans="1:5" ht="15.75" x14ac:dyDescent="0.25">
      <c r="A19" s="57" t="s">
        <v>97</v>
      </c>
      <c r="B19" s="59" t="s">
        <v>125</v>
      </c>
    </row>
    <row r="20" spans="1:5" ht="31.5" x14ac:dyDescent="0.25">
      <c r="A20" s="57" t="s">
        <v>126</v>
      </c>
      <c r="B20" s="58" t="s">
        <v>127</v>
      </c>
      <c r="E20" s="63"/>
    </row>
    <row r="21" spans="1:5" ht="15.75" x14ac:dyDescent="0.25">
      <c r="A21" s="57" t="s">
        <v>128</v>
      </c>
      <c r="B21" s="58" t="s">
        <v>129</v>
      </c>
    </row>
    <row r="22" spans="1:5" x14ac:dyDescent="0.25">
      <c r="A22" s="72"/>
      <c r="B22" s="73"/>
    </row>
    <row r="23" spans="1:5" ht="18" x14ac:dyDescent="0.25">
      <c r="A23" s="60" t="s">
        <v>130</v>
      </c>
      <c r="B23" s="68"/>
    </row>
    <row r="24" spans="1:5" x14ac:dyDescent="0.25">
      <c r="A24" s="56" t="s">
        <v>110</v>
      </c>
      <c r="B24" s="56" t="s">
        <v>111</v>
      </c>
    </row>
    <row r="25" spans="1:5" ht="15.75" x14ac:dyDescent="0.25">
      <c r="A25" s="71" t="s">
        <v>55</v>
      </c>
      <c r="B25" s="70" t="s">
        <v>131</v>
      </c>
    </row>
    <row r="26" spans="1:5" ht="15.75" x14ac:dyDescent="0.25">
      <c r="A26" s="71" t="s">
        <v>104</v>
      </c>
      <c r="B26" s="70" t="s">
        <v>132</v>
      </c>
    </row>
    <row r="27" spans="1:5" ht="31.5" x14ac:dyDescent="0.25">
      <c r="A27" s="71" t="s">
        <v>133</v>
      </c>
      <c r="B27" s="70" t="s">
        <v>134</v>
      </c>
    </row>
    <row r="28" spans="1:5" ht="31.5" x14ac:dyDescent="0.25">
      <c r="A28" s="71" t="s">
        <v>24</v>
      </c>
      <c r="B28" s="70" t="s">
        <v>135</v>
      </c>
    </row>
    <row r="29" spans="1:5" ht="15.75" x14ac:dyDescent="0.25">
      <c r="A29" s="71" t="s">
        <v>106</v>
      </c>
      <c r="B29" s="70" t="s">
        <v>136</v>
      </c>
    </row>
    <row r="30" spans="1:5" ht="31.5" x14ac:dyDescent="0.25">
      <c r="A30" s="71" t="s">
        <v>102</v>
      </c>
      <c r="B30" s="70" t="s">
        <v>137</v>
      </c>
    </row>
    <row r="31" spans="1:5" x14ac:dyDescent="0.25">
      <c r="A31" s="69"/>
      <c r="B31"/>
    </row>
    <row r="32" spans="1:5" ht="15.75" x14ac:dyDescent="0.25">
      <c r="A32" s="62"/>
      <c r="B32" s="61"/>
    </row>
    <row r="33" spans="1:2" ht="15.75" x14ac:dyDescent="0.25">
      <c r="A33" s="57"/>
      <c r="B33" s="58"/>
    </row>
    <row r="34" spans="1:2" x14ac:dyDescent="0.25">
      <c r="A34" s="59"/>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schemas.microsoft.com/office/2006/documentManagement/types"/>
    <ds:schemaRef ds:uri="b812923a-363a-40e5-80cb-9f5161b2a1be"/>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2016-03-24T08:57:19Z</cp:lastPrinted>
  <dcterms:created xsi:type="dcterms:W3CDTF">2012-02-01T12:08:15Z</dcterms:created>
  <dcterms:modified xsi:type="dcterms:W3CDTF">2017-02-20T08:52:11Z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