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11 November\"/>
    </mc:Choice>
  </mc:AlternateContent>
  <xr:revisionPtr revIDLastSave="0" documentId="13_ncr:1_{A49F1D05-3C01-4530-8CA8-D2F146DC96EE}" xr6:coauthVersionLast="46" xr6:coauthVersionMax="46" xr10:uidLastSave="{00000000-0000-0000-0000-000000000000}"/>
  <bookViews>
    <workbookView xWindow="-120" yWindow="-120" windowWidth="29040" windowHeight="176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<sst xmlns="http://schemas.openxmlformats.org/spreadsheetml/2006/main" count="266" uniqueCount="169">
  <si>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</si>
  <si>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</si>
  <si>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</si>
  <si>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</si>
  <si>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</si>
  <si>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</si>
  <si>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</si>
  <si>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</si>
  <si>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</si>
  <si>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</si>
  <si>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</si>
  <si>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</si>
  <si>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</si>
  <si>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</si>
  <si>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</si>
  <si>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</si>
  <si>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</si>
  <si>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</si>
  <si>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</si>
  <si>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</si>
  <si>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</si>
  <si>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</si>
  <si>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</si>
  <si>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</si>
  <si>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</si>
  <si>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</si>
  <si>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</si>
  <si>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</si>
  <si>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</si>
  <si>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</si>
  <si>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</si>
  <si>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</si>
  <si>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</si>
  <si>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</si>
  <si>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</si>
  <si>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</si>
  <si>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</si>
  <si>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</si>
  <si>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</si>
  <si>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</si>
  <si>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</si>
  <si>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</si>
  <si>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</si>
  <si>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</si>
  <si>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</si>
  <si>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</si>
  <si>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</si>
  <si>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</si>
  <si>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</si>
  <si>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</si>
  <si>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</si>
  <si>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</si>
  <si>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</si>
  <si>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</si>
  <si>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</si>
  <si>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</si>
  <si>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</si>
  <si>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</si>
  <si>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</si>
  <si>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</si>
  <si>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</si>
  <si>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</si>
  <si>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</si>
  <si>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</si>
  <si>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</si>
  <si>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</si>
  <si>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</si>
  <si>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</si>
  <si>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</si>
  <si>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</si>
  <si>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</si>
  <si>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</si>
  <si>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</si>
  <si>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</si>
  <si>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</si>
  <si>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</si>
  <si>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</si>
  <si>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</si>
  <si>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</si>
  <si>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</si>
  <si>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</si>
  <si>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</si>
  <si>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</si>
  <si>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</si>
  <si>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</si>
  <si>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</si>
  <si>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</si>
  <si>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</si>
  <si>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</si>
  <si>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</si>
  <si>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</si>
  <si>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</si>
  <si>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</si>
  <si>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</si>
  <si>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</si>
  <si>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</si>
  <si>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</si>
  <si>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</si>
  <si>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</si>
  <si>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</si>
  <si>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</si>
  <si>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</si>
  <si>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</si>
  <si>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</si>
  <si>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</si>
  <si>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</si>
  <si>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</si>
  <si>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</si>
  <si>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</si>
  <si>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</si>
  <si>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</si>
  <si>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</si>
  <si>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</si>
  <si>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</si>
  <si>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</si>
  <si>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</si>
  <si>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</si>
  <si>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</si>
  <si>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</si>
  <si>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</si>
  <si>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</si>
  <si>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</si>
  <si>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</si>
  <si>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</si>
  <si>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</si>
  <si>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</si>
  <si>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</si>
  <si>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</si>
  <si>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</si>
  <si>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</si>
  <si>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</si>
  <si>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</si>
  <si>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</si>
  <si>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</si>
  <si>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</si>
  <si>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</si>
  <si>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</si>
  <si>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</si>
  <si>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</si>
  <si>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</si>
  <si>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</si>
  <si>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</si>
  <si>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</si>
  <si>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</si>
  <si>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</si>
  <si>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</si>
  <si>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</si>
  <si>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</si>
  <si>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</si>
  <si>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</si>
  <si>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</si>
  <si>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</si>
  <si>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</si>
  <si>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</si>
  <si>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</si>
  <si>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</si>
  <si>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</si>
  <si>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</si>
  <si>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</si>
  <si>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</si>
  <si>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</si>
  <si>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</si>
  <si>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</si>
  <si>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</si>
  <si>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</si>
  <si>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</si>
  <si>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SE0015503446</t>
  </si>
  <si>
    <t>XS2389315768</t>
  </si>
  <si>
    <t>30/11/2021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</si>
</sst>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265309.85083909001</v>
      </c>
      <c r="E17" s="6"/>
      <c r="F17" s="7"/>
      <c r="G17" s="6"/>
      <c r="H17" s="6"/>
      <c r="I17" s="12" t="s">
        <v>42</v>
      </c>
      <c r="J17" s="12"/>
      <c r="K17" s="82">
        <v>428805</v>
      </c>
      <c r="L17" s="6"/>
      <c r="M17" s="6"/>
      <c r="N17" s="6"/>
    </row>
    <row r="18" spans="1:14" x14ac:dyDescent="0.25">
      <c r="A18" s="1"/>
      <c r="B18" s="6"/>
      <c r="C18" s="12" t="s">
        <v>61</v>
      </c>
      <c r="D18" s="82">
        <v>10790</v>
      </c>
      <c r="E18" s="6"/>
      <c r="F18" s="7"/>
      <c r="G18" s="6"/>
      <c r="H18" s="6"/>
      <c r="I18" s="12" t="s">
        <v>43</v>
      </c>
      <c r="J18" s="12"/>
      <c r="K18" s="82">
        <v>188922</v>
      </c>
      <c r="L18" s="6"/>
      <c r="M18" s="6"/>
      <c r="N18" s="6"/>
    </row>
    <row r="19" spans="1:14" x14ac:dyDescent="0.25">
      <c r="A19" s="1"/>
      <c r="B19" s="6"/>
      <c r="C19" s="12" t="s">
        <v>28</v>
      </c>
      <c r="D19" s="82"/>
      <c r="E19" s="6"/>
      <c r="F19" s="6"/>
      <c r="G19" s="6"/>
      <c r="H19" s="6"/>
      <c r="I19" s="12" t="s">
        <v>48</v>
      </c>
      <c r="J19" s="12"/>
      <c r="K19" s="82">
        <v>187770</v>
      </c>
      <c r="L19" s="6"/>
      <c r="M19" s="6"/>
      <c r="N19" s="6"/>
    </row>
    <row r="20" spans="1:14" x14ac:dyDescent="0.25">
      <c r="A20" s="1"/>
      <c r="B20" s="6"/>
      <c r="C20" s="21" t="s">
        <v>23</v>
      </c>
      <c r="D20" s="91">
        <f>SUM(D17:D19)</f>
        <v>276099.85083909001</v>
      </c>
      <c r="E20" s="6"/>
      <c r="F20" s="6"/>
      <c r="G20" s="6"/>
      <c r="H20" s="6"/>
      <c r="I20" s="12" t="s">
        <v>44</v>
      </c>
      <c r="J20" s="12"/>
      <c r="K20" s="82">
        <v>618720.59092382295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197388.96492429005</v>
      </c>
      <c r="E23" s="34">
        <f>IF($D$30=0,,(D23/$D$30))</f>
        <v>0.74399233192349579</v>
      </c>
      <c r="F23" s="82">
        <v>594314.45801231742</v>
      </c>
      <c r="G23" s="6"/>
      <c r="H23" s="6"/>
      <c r="I23" s="72" t="s">
        <v>65</v>
      </c>
      <c r="J23" s="72"/>
      <c r="K23" s="96">
        <v>34161.813754930001</v>
      </c>
      <c r="L23" s="34">
        <f>IF($K$31=0,,(K23/$K$31))</f>
        <v>0.1287616432256741</v>
      </c>
      <c r="M23" s="6"/>
      <c r="N23" s="6"/>
    </row>
    <row r="24" spans="1:14" x14ac:dyDescent="0.25">
      <c r="A24" s="1"/>
      <c r="B24" s="6"/>
      <c r="C24" s="26" t="s">
        <v>31</v>
      </c>
      <c r="D24" s="82">
        <v>67921.51806680001</v>
      </c>
      <c r="E24" s="34">
        <f t="shared" ref="E24:E30" si="0">IF($D$30=0,,(D24/$D$30))</f>
        <v>0.25600766807650427</v>
      </c>
      <c r="F24" s="82">
        <v>704346.26</v>
      </c>
      <c r="G24" s="6"/>
      <c r="H24" s="6"/>
      <c r="I24" s="72" t="s">
        <v>63</v>
      </c>
      <c r="J24" s="72"/>
      <c r="K24" s="96">
        <v>24644.770505239994</v>
      </c>
      <c r="L24" s="34">
        <f t="shared" ref="L24:L31" si="1">IF($K$31=0,,(K24/$K$31))</f>
        <v>9.2890300554266655E-2</v>
      </c>
      <c r="M24" s="6"/>
      <c r="N24" s="6"/>
    </row>
    <row r="25" spans="1:14" x14ac:dyDescent="0.25">
      <c r="A25" s="1"/>
      <c r="B25" s="6"/>
      <c r="C25" s="26" t="s">
        <v>32</v>
      </c>
      <c r="D25" s="82" t="s">
        <v>156</v>
      </c>
      <c r="E25" s="34">
        <v>0</v>
      </c>
      <c r="F25" s="73"/>
      <c r="G25" s="6"/>
      <c r="H25" s="6"/>
      <c r="I25" s="72" t="s">
        <v>64</v>
      </c>
      <c r="J25" s="72"/>
      <c r="K25" s="96">
        <v>10535.19378342</v>
      </c>
      <c r="L25" s="34">
        <f t="shared" si="1"/>
        <v>3.9708923916790012E-2</v>
      </c>
      <c r="M25" s="6"/>
      <c r="N25" s="6"/>
    </row>
    <row r="26" spans="1:14" x14ac:dyDescent="0.25">
      <c r="A26" s="1"/>
      <c r="B26" s="6"/>
      <c r="C26" s="26" t="s">
        <v>62</v>
      </c>
      <c r="D26" s="82"/>
      <c r="E26" s="34">
        <f t="shared" si="0"/>
        <v>0</v>
      </c>
      <c r="F26" s="73"/>
      <c r="G26" s="6"/>
      <c r="H26" s="6"/>
      <c r="I26" s="72" t="s">
        <v>56</v>
      </c>
      <c r="J26" s="72"/>
      <c r="K26" s="96">
        <v>31036.471951739994</v>
      </c>
      <c r="L26" s="34">
        <f t="shared" si="1"/>
        <v>0.11698170235053361</v>
      </c>
      <c r="M26" s="6"/>
      <c r="N26" s="6"/>
    </row>
    <row r="27" spans="1:14" x14ac:dyDescent="0.25">
      <c r="A27" s="1"/>
      <c r="B27" s="6"/>
      <c r="C27" s="26" t="s">
        <v>33</v>
      </c>
      <c r="D27" s="82"/>
      <c r="E27" s="34">
        <f t="shared" si="0"/>
        <v>0</v>
      </c>
      <c r="F27" s="73"/>
      <c r="G27" s="6"/>
      <c r="H27" s="6"/>
      <c r="I27" s="72" t="s">
        <v>57</v>
      </c>
      <c r="J27" s="72"/>
      <c r="K27" s="96">
        <v>63753.393539879966</v>
      </c>
      <c r="L27" s="34">
        <f t="shared" si="1"/>
        <v>0.24029730307347499</v>
      </c>
      <c r="M27" s="6"/>
      <c r="N27" s="6"/>
    </row>
    <row r="28" spans="1:14" x14ac:dyDescent="0.25">
      <c r="A28" s="1"/>
      <c r="B28" s="6"/>
      <c r="C28" s="26" t="s">
        <v>34</v>
      </c>
      <c r="D28" s="82"/>
      <c r="E28" s="34">
        <f t="shared" si="0"/>
        <v>0</v>
      </c>
      <c r="F28" s="73"/>
      <c r="G28" s="6"/>
      <c r="H28" s="6"/>
      <c r="I28" s="72" t="s">
        <v>58</v>
      </c>
      <c r="J28" s="72"/>
      <c r="K28" s="96">
        <v>39930.90376496</v>
      </c>
      <c r="L28" s="34">
        <f t="shared" si="1"/>
        <v>0.1505063174088791</v>
      </c>
      <c r="M28" s="6"/>
      <c r="N28" s="6"/>
    </row>
    <row r="29" spans="1:14" x14ac:dyDescent="0.25">
      <c r="A29" s="1"/>
      <c r="B29" s="6"/>
      <c r="C29" s="26" t="s">
        <v>35</v>
      </c>
      <c r="D29" s="82"/>
      <c r="E29" s="34">
        <f t="shared" si="0"/>
        <v>0</v>
      </c>
      <c r="F29" s="73"/>
      <c r="G29" s="6"/>
      <c r="H29" s="6"/>
      <c r="I29" s="72" t="s">
        <v>59</v>
      </c>
      <c r="J29" s="72"/>
      <c r="K29" s="96">
        <v>61247.93569092</v>
      </c>
      <c r="L29" s="34">
        <f t="shared" si="1"/>
        <v>0.23085380947038162</v>
      </c>
      <c r="M29" s="6"/>
      <c r="N29" s="6"/>
    </row>
    <row r="30" spans="1:14" x14ac:dyDescent="0.25">
      <c r="A30" s="1"/>
      <c r="B30" s="6"/>
      <c r="C30" s="25" t="s">
        <v>46</v>
      </c>
      <c r="D30" s="91">
        <f>SUM(D23:D29)</f>
        <v>265310.48299109004</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265310.48299108993</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121138.36690143</v>
      </c>
      <c r="E34" s="34">
        <f>IF($D$36=0,,(D34/$D$36))</f>
        <v>0.4565909553807499</v>
      </c>
      <c r="F34" s="6"/>
      <c r="G34" s="6"/>
      <c r="H34" s="6"/>
      <c r="I34" s="12" t="s">
        <v>38</v>
      </c>
      <c r="J34" s="12"/>
      <c r="K34" s="82">
        <v>150811.26047518</v>
      </c>
      <c r="L34" s="83">
        <f>IF($K$36=0,,(K34/$K$36))</f>
        <v>0.56843310062589869</v>
      </c>
      <c r="M34" s="7"/>
      <c r="N34" s="6"/>
    </row>
    <row r="35" spans="1:16" x14ac:dyDescent="0.25">
      <c r="A35" s="1"/>
      <c r="B35" s="6"/>
      <c r="C35" s="26" t="s">
        <v>11</v>
      </c>
      <c r="D35" s="82">
        <v>144172.11608966003</v>
      </c>
      <c r="E35" s="34">
        <f>IF($D$36=0,,(D35/$D$36))</f>
        <v>0.5434090446192501</v>
      </c>
      <c r="F35" s="7"/>
      <c r="G35" s="6"/>
      <c r="H35" s="6"/>
      <c r="I35" s="30" t="s">
        <v>39</v>
      </c>
      <c r="J35" s="30"/>
      <c r="K35" s="82">
        <v>114499.22251590993</v>
      </c>
      <c r="L35" s="83">
        <f>IF($K$36=0,,(K35/$K$36))</f>
        <v>0.43156689937410136</v>
      </c>
      <c r="M35" s="6"/>
      <c r="N35" s="6"/>
    </row>
    <row r="36" spans="1:16" x14ac:dyDescent="0.25">
      <c r="A36" s="1"/>
      <c r="B36" s="6"/>
      <c r="C36" s="25" t="s">
        <v>46</v>
      </c>
      <c r="D36" s="93">
        <f>SUM(D34:D35)</f>
        <v>265310.48299109004</v>
      </c>
      <c r="E36" s="42">
        <f>IF($D$36=0,,(D36/$D$36))</f>
        <v>1</v>
      </c>
      <c r="F36" s="6"/>
      <c r="G36" s="6"/>
      <c r="H36" s="6"/>
      <c r="I36" s="31" t="s">
        <v>46</v>
      </c>
      <c r="J36" s="32"/>
      <c r="K36" s="93">
        <f>SUM(K34:K35)</f>
        <v>265310.48299108993</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57435.283777350094</v>
      </c>
      <c r="E41" s="82">
        <v>53110.794770155801</v>
      </c>
      <c r="F41" s="82">
        <v>47913.7571197324</v>
      </c>
      <c r="G41" s="82">
        <v>41213.0441476493</v>
      </c>
      <c r="H41" s="82">
        <v>32044.188385032299</v>
      </c>
      <c r="I41" s="82">
        <v>21509.926991227298</v>
      </c>
      <c r="J41" s="82">
        <v>10152.1109770359</v>
      </c>
      <c r="K41" s="82">
        <v>1930.7446709069518</v>
      </c>
      <c r="L41" s="82">
        <v>0</v>
      </c>
      <c r="M41" s="91">
        <f>SUM(D41:L41)</f>
        <v>265309.85083909007</v>
      </c>
      <c r="N41" s="6" t="s">
        <v>156</v>
      </c>
    </row>
    <row r="42" spans="1:16" x14ac:dyDescent="0.25">
      <c r="A42" s="1"/>
      <c r="B42" s="6"/>
      <c r="C42" s="72" t="s">
        <v>80</v>
      </c>
      <c r="D42" s="34">
        <f>IF($M$41=0,,(D41/$M$41))</f>
        <v>0.21648379657106848</v>
      </c>
      <c r="E42" s="34">
        <f t="shared" ref="E42:M42" si="2">IF($M$41=0,,(E41/$M$41))</f>
        <v>0.20018402860724308</v>
      </c>
      <c r="F42" s="34">
        <f t="shared" si="2"/>
        <v>0.18059546966762272</v>
      </c>
      <c r="G42" s="34">
        <f t="shared" si="2"/>
        <v>0.15533929108665073</v>
      </c>
      <c r="H42" s="34">
        <f t="shared" si="2"/>
        <v>0.12078024349147533</v>
      </c>
      <c r="I42" s="34">
        <f t="shared" si="2"/>
        <v>8.107473930273712E-2</v>
      </c>
      <c r="J42" s="34">
        <f t="shared" si="2"/>
        <v>3.8265111321453105E-2</v>
      </c>
      <c r="K42" s="34">
        <f t="shared" si="2"/>
        <v>7.2773199517493408E-3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165</v>
      </c>
      <c r="M44" s="28" t="s">
        <v>46</v>
      </c>
      <c r="N44" s="6"/>
    </row>
    <row r="45" spans="1:16" x14ac:dyDescent="0.25">
      <c r="A45" s="1"/>
      <c r="B45" s="6"/>
      <c r="C45" s="12" t="s">
        <v>54</v>
      </c>
      <c r="D45" s="82">
        <v>39871.744968770632</v>
      </c>
      <c r="E45" s="82">
        <v>134269.40182421994</v>
      </c>
      <c r="F45" s="82">
        <v>52872.737121669954</v>
      </c>
      <c r="G45" s="82">
        <v>25910.748069880006</v>
      </c>
      <c r="H45" s="82">
        <v>8845.6367720499984</v>
      </c>
      <c r="I45" s="82">
        <v>2800.9159058900009</v>
      </c>
      <c r="J45" s="82">
        <v>320.91674</v>
      </c>
      <c r="K45" s="82">
        <v>231.60825530000002</v>
      </c>
      <c r="L45" s="82">
        <v>186.14118131000001</v>
      </c>
      <c r="M45" s="91">
        <f>SUM(D45:L45)</f>
        <v>265309.85083909053</v>
      </c>
      <c r="N45" s="6"/>
    </row>
    <row r="46" spans="1:16" x14ac:dyDescent="0.25">
      <c r="A46" s="1"/>
      <c r="B46" s="6"/>
      <c r="C46" s="12" t="s">
        <v>80</v>
      </c>
      <c r="D46" s="34">
        <f>IF($M$45=0,,(D45/$M$45))</f>
        <v>0.15028369599797747</v>
      </c>
      <c r="E46" s="34">
        <f t="shared" ref="E46:L46" si="3">IF($M$45=0,,(E45/$M$45))</f>
        <v>0.50608524862370774</v>
      </c>
      <c r="F46" s="34">
        <f t="shared" si="3"/>
        <v>0.19928674700336355</v>
      </c>
      <c r="G46" s="34">
        <f t="shared" si="3"/>
        <v>9.7662216415759021E-2</v>
      </c>
      <c r="H46" s="34">
        <f t="shared" si="3"/>
        <v>3.334077775127485E-2</v>
      </c>
      <c r="I46" s="34">
        <f t="shared" si="3"/>
        <v>1.0557150053160847E-2</v>
      </c>
      <c r="J46" s="34">
        <f t="shared" si="3"/>
        <v>1.2095922521724791E-3</v>
      </c>
      <c r="K46" s="34">
        <f t="shared" si="3"/>
        <v>8.729726942572878E-4</v>
      </c>
      <c r="L46" s="34">
        <f t="shared" si="3"/>
        <v>7.0159920832677252E-4</v>
      </c>
      <c r="M46" s="42">
        <f>IF($M$41=0,,(M45/$M$41))</f>
        <v>1.0000000000000018</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38677.069539680044</v>
      </c>
      <c r="E53" s="82">
        <v>32895.939750809979</v>
      </c>
      <c r="F53" s="82">
        <v>32432.401133990017</v>
      </c>
      <c r="G53" s="82">
        <v>51928.21655818999</v>
      </c>
      <c r="H53" s="82">
        <v>109376.85600841999</v>
      </c>
      <c r="I53" s="85">
        <f>SUM(D53:H53)</f>
        <v>265310.48299109004</v>
      </c>
      <c r="J53" s="7"/>
      <c r="K53" s="6"/>
      <c r="L53" s="6"/>
      <c r="M53" s="6"/>
      <c r="N53" s="6"/>
    </row>
    <row r="54" spans="1:14" x14ac:dyDescent="0.25">
      <c r="A54" s="1"/>
      <c r="B54" s="6"/>
      <c r="C54" s="72" t="s">
        <v>80</v>
      </c>
      <c r="D54" s="34">
        <f>IF($I$53=0,,(D53/$I$53))</f>
        <v>0.14578040454202082</v>
      </c>
      <c r="E54" s="34">
        <f t="shared" ref="E54:I54" si="4">IF($I$53=0,,(E53/$I$53))</f>
        <v>0.12399035039981714</v>
      </c>
      <c r="F54" s="34">
        <f t="shared" si="4"/>
        <v>0.12224319509862412</v>
      </c>
      <c r="G54" s="34">
        <f t="shared" si="4"/>
        <v>0.19572621470797255</v>
      </c>
      <c r="H54" s="34">
        <f t="shared" si="4"/>
        <v>0.41225983525156523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10.74049589</v>
      </c>
      <c r="E58" s="23">
        <v>0</v>
      </c>
      <c r="F58" s="23">
        <v>0</v>
      </c>
      <c r="G58" s="23">
        <v>0</v>
      </c>
      <c r="H58" s="29">
        <f>SUM(D58:G58)</f>
        <v>10.74049589</v>
      </c>
      <c r="I58" s="6"/>
      <c r="J58" s="6"/>
      <c r="K58" s="6"/>
      <c r="L58" s="6"/>
      <c r="M58" s="6"/>
      <c r="N58" s="6"/>
    </row>
    <row r="59" spans="1:14" x14ac:dyDescent="0.25">
      <c r="A59" s="1"/>
      <c r="B59" s="6"/>
      <c r="C59" s="12" t="s">
        <v>81</v>
      </c>
      <c r="D59" s="43">
        <f>IF($M$41=0,,(D58/$M$41))</f>
        <v>4.0482838673465205E-5</v>
      </c>
      <c r="E59" s="43">
        <f>IF($M$41=0,,(E58/$M$41))</f>
        <v>0</v>
      </c>
      <c r="F59" s="43">
        <f>IF($M$41=0,,(F58/$M$41))</f>
        <v>0</v>
      </c>
      <c r="G59" s="43">
        <f>IF($M$41=0,,(G58/$M$41))</f>
        <v>0</v>
      </c>
      <c r="H59" s="44">
        <f>IF($M$41=0,,(H58/$M$41))</f>
        <v>4.0482838673465205E-5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0.29013377903562509</v>
      </c>
      <c r="E64" s="76"/>
      <c r="F64" s="6"/>
      <c r="G64" s="6"/>
      <c r="H64" s="6"/>
      <c r="I64" s="6"/>
      <c r="J64" s="6"/>
      <c r="K64" s="6"/>
      <c r="L64" s="6"/>
      <c r="M64" s="6"/>
      <c r="N64" s="6"/>
    </row>
    <row r="65" spans="1:14" x14ac:dyDescent="0.25">
      <c r="A65" s="1"/>
      <c r="B65" s="6"/>
      <c r="C65" s="72" t="s">
        <v>101</v>
      </c>
      <c r="D65" s="100">
        <v>0.54200000000000004</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28712</v>
      </c>
      <c r="E71" s="70">
        <v>44447</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25750</v>
      </c>
      <c r="E75" s="70">
        <v>44524</v>
      </c>
      <c r="F75" s="74">
        <v>1.4999999999999999E-2</v>
      </c>
      <c r="G75" s="36" t="s">
        <v>11</v>
      </c>
      <c r="H75" s="35" t="s">
        <v>148</v>
      </c>
      <c r="I75" s="70">
        <v>46281</v>
      </c>
      <c r="J75" s="70">
        <v>46281</v>
      </c>
      <c r="K75" s="6"/>
      <c r="L75" s="6"/>
      <c r="M75" s="6"/>
      <c r="N75" s="6"/>
    </row>
    <row r="76" spans="1:14" x14ac:dyDescent="0.25">
      <c r="A76" s="1"/>
      <c r="B76" s="6"/>
      <c r="C76" s="71" t="s">
        <v>161</v>
      </c>
      <c r="D76" s="82">
        <v>17200</v>
      </c>
      <c r="E76" s="70">
        <v>44517</v>
      </c>
      <c r="F76" s="74">
        <v>0.01</v>
      </c>
      <c r="G76" s="36" t="s">
        <v>11</v>
      </c>
      <c r="H76" s="35" t="s">
        <v>148</v>
      </c>
      <c r="I76" s="70">
        <v>46645</v>
      </c>
      <c r="J76" s="70">
        <v>46645</v>
      </c>
      <c r="K76" s="6"/>
      <c r="L76" s="6"/>
      <c r="M76" s="6"/>
      <c r="N76" s="6"/>
    </row>
    <row r="77" spans="1:14" x14ac:dyDescent="0.25">
      <c r="A77" s="1"/>
      <c r="B77" s="6"/>
      <c r="C77" s="71" t="s">
        <v>166</v>
      </c>
      <c r="D77" s="82">
        <v>10700</v>
      </c>
      <c r="E77" s="70">
        <v>44517</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167</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19566.799999999988</v>
      </c>
      <c r="E89" s="6"/>
      <c r="F89" s="6"/>
      <c r="G89" s="6"/>
      <c r="H89" s="7"/>
      <c r="I89" s="6"/>
      <c r="J89" s="6"/>
      <c r="K89" s="6"/>
      <c r="L89" s="6"/>
      <c r="M89" s="6"/>
      <c r="N89" s="6"/>
    </row>
    <row r="90" spans="1:14" x14ac:dyDescent="0.25">
      <c r="A90" s="1"/>
      <c r="B90" s="6"/>
      <c r="C90" s="12" t="s">
        <v>22</v>
      </c>
      <c r="D90" s="102">
        <f>SUM(D71:D77)+SUM(D81:D86)+D89+D91</f>
        <v>214008.69842</v>
      </c>
      <c r="E90" s="95"/>
      <c r="F90" s="7"/>
      <c r="G90" s="7"/>
      <c r="H90" s="6"/>
      <c r="I90" s="7"/>
      <c r="J90" s="6"/>
      <c r="K90" s="6"/>
      <c r="L90" s="6"/>
      <c r="M90" s="6"/>
      <c r="N90" s="6"/>
    </row>
    <row r="91" spans="1:14" x14ac:dyDescent="0.25">
      <c r="A91" s="1"/>
      <c r="B91" s="6"/>
      <c r="C91" s="12" t="s">
        <v>60</v>
      </c>
      <c r="D91" s="82">
        <v>1201.14842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162</v>
      </c>
      <c r="J93" s="33" t="s">
        <v>163</v>
      </c>
      <c r="K93" s="33" t="s">
        <v>164</v>
      </c>
      <c r="L93" s="33" t="s">
        <v>46</v>
      </c>
      <c r="M93" s="6"/>
      <c r="N93" s="6"/>
    </row>
    <row r="94" spans="1:14" x14ac:dyDescent="0.25">
      <c r="A94" s="1"/>
      <c r="B94" s="6"/>
      <c r="C94" s="12" t="s">
        <v>23</v>
      </c>
      <c r="D94" s="82">
        <v>1201.14842</v>
      </c>
      <c r="E94" s="82">
        <v>33897.25</v>
      </c>
      <c r="F94" s="82">
        <v>39715.949999999997</v>
      </c>
      <c r="G94" s="82">
        <v>34258.699999999997</v>
      </c>
      <c r="H94" s="82">
        <v>35470.699999999997</v>
      </c>
      <c r="I94" s="82">
        <v>69464.95</v>
      </c>
      <c r="J94" s="82">
        <v>0</v>
      </c>
      <c r="K94" s="82">
        <v>0</v>
      </c>
      <c r="L94" s="29">
        <f>SUM(D94:K94)</f>
        <v>214008.69841999997</v>
      </c>
      <c r="M94" s="6"/>
      <c r="N94" s="6"/>
    </row>
    <row r="95" spans="1:14" x14ac:dyDescent="0.25">
      <c r="A95" s="1"/>
      <c r="B95" s="6"/>
      <c r="C95" s="12" t="s">
        <v>82</v>
      </c>
      <c r="D95" s="34">
        <f>IF($L$94=0,,(D94/$L$94))</f>
        <v>5.6126149491489445E-3</v>
      </c>
      <c r="E95" s="34">
        <f t="shared" ref="E95:L95" si="5">IF($L$94=0,,(E94/$L$94))</f>
        <v>0.15839192635747634</v>
      </c>
      <c r="F95" s="34">
        <f t="shared" si="5"/>
        <v>0.18558100812358561</v>
      </c>
      <c r="G95" s="34">
        <f t="shared" si="5"/>
        <v>0.16008087639861271</v>
      </c>
      <c r="H95" s="34">
        <f t="shared" si="5"/>
        <v>0.16574419760447046</v>
      </c>
      <c r="I95" s="34">
        <f t="shared" si="5"/>
        <v>0.32458937656670606</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203258.94842</v>
      </c>
      <c r="E98" s="34">
        <f>IF($D$100=0,,(D98/$D$100))</f>
        <v>0.94976956507205512</v>
      </c>
      <c r="F98" s="6"/>
      <c r="G98" s="6"/>
      <c r="H98" s="6"/>
      <c r="I98" s="6"/>
      <c r="J98" s="6"/>
      <c r="K98" s="6"/>
      <c r="L98" s="6"/>
      <c r="M98" s="6"/>
      <c r="N98" s="6"/>
    </row>
    <row r="99" spans="1:14" x14ac:dyDescent="0.25">
      <c r="A99" s="1"/>
      <c r="B99" s="6"/>
      <c r="C99" s="12" t="s">
        <v>37</v>
      </c>
      <c r="D99" s="82">
        <v>10749.75</v>
      </c>
      <c r="E99" s="34">
        <f>IF($D$100=0,,(D99/$D$100))</f>
        <v>5.0230434927944927E-2</v>
      </c>
      <c r="F99" s="6"/>
      <c r="G99" s="6"/>
      <c r="H99" s="6"/>
      <c r="I99" s="6"/>
      <c r="J99" s="7"/>
      <c r="K99" s="6"/>
      <c r="L99" s="6"/>
      <c r="M99" s="6"/>
      <c r="N99" s="6"/>
    </row>
    <row r="100" spans="1:14" x14ac:dyDescent="0.25">
      <c r="A100" s="1"/>
      <c r="B100" s="6"/>
      <c r="C100" s="21" t="s">
        <v>46</v>
      </c>
      <c r="D100" s="94">
        <f>SUM(D98:D99)</f>
        <v>214008.69842</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276099.85083909001</v>
      </c>
      <c r="E105" s="104">
        <v>179110.14842000001</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5626.8</v>
      </c>
      <c r="F108" s="6"/>
      <c r="G108" s="6"/>
      <c r="H108" s="6"/>
      <c r="I108" s="6"/>
      <c r="J108" s="6"/>
      <c r="K108" s="6"/>
      <c r="L108" s="6"/>
      <c r="M108" s="6"/>
      <c r="N108" s="6"/>
    </row>
    <row r="109" spans="1:14" x14ac:dyDescent="0.25">
      <c r="B109" s="6"/>
      <c r="C109" s="78" t="s">
        <v>46</v>
      </c>
      <c r="D109" s="79">
        <f>SUM(D105:D108)</f>
        <v>276099.85083909001</v>
      </c>
      <c r="E109" s="80">
        <f>SUM(E105:E108)</f>
        <v>214008.69842</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121138.36690143</v>
      </c>
      <c r="E122" s="104">
        <f>+D99</f>
        <v>10749.75</v>
      </c>
      <c r="F122" s="6"/>
      <c r="G122" s="6"/>
      <c r="H122" s="6"/>
      <c r="I122" s="6"/>
      <c r="J122" s="6"/>
      <c r="K122" s="6"/>
      <c r="L122" s="6"/>
      <c r="M122" s="6"/>
      <c r="N122" s="6"/>
    </row>
    <row r="123" spans="2:14" x14ac:dyDescent="0.25">
      <c r="B123" s="6"/>
      <c r="C123" s="48" t="s">
        <v>11</v>
      </c>
      <c r="D123" s="97">
        <f>+D35+D18</f>
        <v>154962.11608966003</v>
      </c>
      <c r="E123" s="104">
        <f>+D98</f>
        <v>203258.94842</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276100.48299109004</v>
      </c>
      <c r="E125" s="89">
        <f>SUM(E122:E124)</f>
        <v>214008.69842</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2022-01-10T12:49:00Z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2022-01-10T12:49:00Z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