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l="1"/>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<sst xmlns="http://schemas.openxmlformats.org/spreadsheetml/2006/main" count="257" uniqueCount="167">
  <si>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</si>
  <si>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</si>
  <si>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</si>
  <si>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</si>
  <si>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</si>
  <si>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</si>
  <si>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</si>
  <si>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</si>
  <si>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</si>
  <si>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</si>
  <si>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</si>
  <si>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</si>
  <si>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</si>
  <si>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</si>
  <si>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</si>
  <si>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</si>
  <si>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</si>
  <si>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</si>
  <si>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</si>
  <si>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</si>
  <si>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</si>
  <si>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</si>
  <si>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</si>
  <si>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</si>
  <si>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</si>
  <si>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</si>
  <si>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</si>
  <si>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</si>
  <si>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</si>
  <si>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</si>
  <si>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</si>
  <si>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</si>
  <si>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</si>
  <si>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</si>
  <si>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</si>
  <si>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</si>
  <si>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</si>
  <si>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</si>
  <si>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</si>
  <si>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</si>
  <si>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</si>
  <si>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</si>
  <si>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</si>
  <si>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</si>
  <si>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</si>
  <si>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</si>
  <si>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</si>
  <si>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</si>
  <si>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</si>
  <si>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</si>
  <si>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</si>
  <si>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</si>
  <si>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</si>
  <si>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</si>
  <si>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</si>
  <si>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</si>
  <si>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</si>
  <si>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</si>
  <si>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</si>
  <si>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</si>
  <si>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</si>
  <si>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</si>
  <si>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</si>
  <si>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</si>
  <si>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</si>
  <si>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</si>
  <si>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</si>
  <si>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</si>
  <si>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</si>
  <si>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</si>
  <si>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</si>
  <si>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</si>
  <si>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</si>
  <si>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</si>
  <si>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</si>
  <si>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</si>
  <si>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</si>
  <si>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</si>
  <si>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</si>
  <si>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</si>
  <si>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</si>
  <si>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</si>
  <si>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</si>
  <si>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</si>
  <si>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</si>
  <si>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</si>
  <si>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</si>
  <si>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</si>
  <si>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</si>
  <si>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</si>
  <si>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</si>
  <si>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</si>
  <si>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</si>
  <si>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</si>
  <si>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</si>
  <si>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</si>
  <si>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</si>
  <si>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</si>
  <si>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</si>
  <si>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</si>
  <si>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</si>
  <si>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</si>
  <si>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</si>
  <si>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</si>
  <si>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</si>
  <si>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</si>
  <si>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</si>
  <si>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</si>
  <si>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</si>
  <si>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</si>
  <si>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</si>
  <si>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</si>
  <si>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</si>
  <si>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</si>
  <si>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</si>
  <si>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</si>
  <si>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</si>
  <si>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</si>
  <si>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</si>
  <si>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</si>
  <si>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</si>
  <si>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</si>
  <si>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</si>
  <si>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</si>
  <si>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</si>
  <si>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</si>
  <si>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</si>
  <si>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</si>
  <si>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</si>
  <si>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</si>
  <si>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</si>
  <si>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</si>
  <si>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</si>
  <si>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</si>
  <si>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</si>
  <si>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</si>
  <si>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</si>
  <si>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</si>
  <si>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</si>
  <si>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</si>
  <si>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</si>
  <si>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</si>
  <si>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</si>
  <si>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</si>
  <si>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</si>
  <si>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</si>
  <si>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</si>
  <si>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</si>
  <si>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</si>
  <si>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</si>
  <si>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</si>
  <si>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</si>
  <si>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</si>
  <si>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</si>
  <si>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</si>
  <si>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</si>
  <si>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</si>
  <si>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</si>
  <si>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</si>
  <si>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</si>
  <si>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</si>
  <si>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</si>
  <si>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29/12/2017</t>
  </si>
  <si>
    <t>2026-</t>
  </si>
  <si>
    <t>2023-2027</t>
  </si>
  <si>
    <t>2028-2032</t>
  </si>
  <si>
    <t>2033-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</si>
</sst>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2" fillId="0" borderId="1" xfId="1"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8"/>
      <c r="J6" s="108"/>
      <c r="K6" s="6"/>
      <c r="L6" s="6"/>
      <c r="M6" s="6"/>
      <c r="N6" s="6"/>
    </row>
    <row r="7" spans="1:14" x14ac:dyDescent="0.25">
      <c r="A7" s="1"/>
      <c r="B7" s="6"/>
      <c r="C7" s="18" t="s">
        <v>15</v>
      </c>
      <c r="D7" s="18" t="s">
        <v>140</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162</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7">
        <v>188396.30454826998</v>
      </c>
      <c r="E17" s="6"/>
      <c r="F17" s="6"/>
      <c r="G17" s="6"/>
      <c r="H17" s="6"/>
      <c r="I17" s="12" t="s">
        <v>42</v>
      </c>
      <c r="J17" s="12"/>
      <c r="K17" s="97">
        <v>357051</v>
      </c>
      <c r="L17" s="6"/>
      <c r="M17" s="6"/>
      <c r="N17" s="6"/>
    </row>
    <row r="18" spans="1:14" x14ac:dyDescent="0.25">
      <c r="A18" s="1"/>
      <c r="B18" s="6"/>
      <c r="C18" s="12" t="s">
        <v>61</v>
      </c>
      <c r="D18" s="97">
        <v>9275</v>
      </c>
      <c r="E18" s="6"/>
      <c r="F18" s="6"/>
      <c r="G18" s="6"/>
      <c r="H18" s="6"/>
      <c r="I18" s="12" t="s">
        <v>43</v>
      </c>
      <c r="J18" s="12"/>
      <c r="K18" s="97">
        <v>157840</v>
      </c>
      <c r="L18" s="6"/>
      <c r="M18" s="6"/>
      <c r="N18" s="6"/>
    </row>
    <row r="19" spans="1:14" x14ac:dyDescent="0.25">
      <c r="A19" s="1"/>
      <c r="B19" s="6"/>
      <c r="C19" s="12" t="s">
        <v>28</v>
      </c>
      <c r="D19" s="23"/>
      <c r="E19" s="6"/>
      <c r="F19" s="6"/>
      <c r="G19" s="6"/>
      <c r="H19" s="6"/>
      <c r="I19" s="12" t="s">
        <v>48</v>
      </c>
      <c r="J19" s="12"/>
      <c r="K19" s="97">
        <v>157643</v>
      </c>
      <c r="L19" s="6"/>
      <c r="M19" s="6"/>
      <c r="N19" s="6"/>
    </row>
    <row r="20" spans="1:14" x14ac:dyDescent="0.25">
      <c r="A20" s="1"/>
      <c r="B20" s="6"/>
      <c r="C20" s="21" t="s">
        <v>23</v>
      </c>
      <c r="D20" s="24">
        <f>SUM(D17:D19)</f>
        <v>197671.30454826998</v>
      </c>
      <c r="E20" s="6"/>
      <c r="F20" s="6"/>
      <c r="G20" s="6"/>
      <c r="H20" s="6"/>
      <c r="I20" s="12" t="s">
        <v>44</v>
      </c>
      <c r="J20" s="12"/>
      <c r="K20" s="97">
        <v>527645.363122551</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7">
        <v>140235.49728367999</v>
      </c>
      <c r="E23" s="35">
        <f>IF($D$30=0,,(D23/$D$30))</f>
        <v>0.74436437391875454</v>
      </c>
      <c r="F23" s="97">
        <v>507794.69980412821</v>
      </c>
      <c r="G23" s="6"/>
      <c r="H23" s="6"/>
      <c r="I23" s="74" t="s">
        <v>65</v>
      </c>
      <c r="J23" s="74"/>
      <c r="K23" s="97">
        <v>29360.5365241</v>
      </c>
      <c r="L23" s="35">
        <f>IF($K$31=0,,(K23/$K$31))</f>
        <v>0.15584454586038543</v>
      </c>
      <c r="M23" s="6"/>
      <c r="N23" s="6"/>
    </row>
    <row r="24" spans="1:14" x14ac:dyDescent="0.25">
      <c r="A24" s="1"/>
      <c r="B24" s="6"/>
      <c r="C24" s="27" t="s">
        <v>31</v>
      </c>
      <c r="D24" s="97">
        <v>48160.807264590003</v>
      </c>
      <c r="E24" s="35">
        <f t="shared" ref="E24:E30" si="0">IF($D$30=0,,(D24/$D$30))</f>
        <v>0.25563562608124552</v>
      </c>
      <c r="F24" s="97">
        <v>597143.37</v>
      </c>
      <c r="G24" s="6"/>
      <c r="H24" s="6"/>
      <c r="I24" s="74" t="s">
        <v>63</v>
      </c>
      <c r="J24" s="74"/>
      <c r="K24" s="97">
        <v>16551.415565989999</v>
      </c>
      <c r="L24" s="35">
        <f t="shared" ref="L24:L31" si="1">IF($K$31=0,,(K24/$K$31))</f>
        <v>8.7854247490025877E-2</v>
      </c>
      <c r="M24" s="6"/>
      <c r="N24" s="6"/>
    </row>
    <row r="25" spans="1:14" x14ac:dyDescent="0.25">
      <c r="A25" s="1"/>
      <c r="B25" s="6"/>
      <c r="C25" s="27" t="s">
        <v>32</v>
      </c>
      <c r="D25" s="23"/>
      <c r="E25" s="35">
        <f t="shared" si="0"/>
        <v>0</v>
      </c>
      <c r="F25" s="75"/>
      <c r="G25" s="6"/>
      <c r="H25" s="6"/>
      <c r="I25" s="74" t="s">
        <v>64</v>
      </c>
      <c r="J25" s="74"/>
      <c r="K25" s="97">
        <v>6363.2219509300003</v>
      </c>
      <c r="L25" s="35">
        <f t="shared" si="1"/>
        <v>3.377572594211712E-2</v>
      </c>
      <c r="M25" s="6"/>
      <c r="N25" s="6"/>
    </row>
    <row r="26" spans="1:14" x14ac:dyDescent="0.25">
      <c r="A26" s="1"/>
      <c r="B26" s="6"/>
      <c r="C26" s="27" t="s">
        <v>62</v>
      </c>
      <c r="D26" s="23"/>
      <c r="E26" s="35">
        <f t="shared" si="0"/>
        <v>0</v>
      </c>
      <c r="F26" s="75"/>
      <c r="G26" s="6"/>
      <c r="H26" s="6"/>
      <c r="I26" s="74" t="s">
        <v>56</v>
      </c>
      <c r="J26" s="74"/>
      <c r="K26" s="97">
        <v>19018.716461470001</v>
      </c>
      <c r="L26" s="35">
        <f t="shared" si="1"/>
        <v>0.10095058131353696</v>
      </c>
      <c r="M26" s="6"/>
      <c r="N26" s="6"/>
    </row>
    <row r="27" spans="1:14" x14ac:dyDescent="0.25">
      <c r="A27" s="1"/>
      <c r="B27" s="6"/>
      <c r="C27" s="27" t="s">
        <v>33</v>
      </c>
      <c r="D27" s="23"/>
      <c r="E27" s="35">
        <f t="shared" si="0"/>
        <v>0</v>
      </c>
      <c r="F27" s="75"/>
      <c r="G27" s="6"/>
      <c r="H27" s="6"/>
      <c r="I27" s="74" t="s">
        <v>57</v>
      </c>
      <c r="J27" s="74"/>
      <c r="K27" s="97">
        <v>44806.208964259997</v>
      </c>
      <c r="L27" s="35">
        <f t="shared" si="1"/>
        <v>0.23782955335400419</v>
      </c>
      <c r="M27" s="6"/>
      <c r="N27" s="6"/>
    </row>
    <row r="28" spans="1:14" x14ac:dyDescent="0.25">
      <c r="A28" s="1"/>
      <c r="B28" s="6"/>
      <c r="C28" s="27" t="s">
        <v>34</v>
      </c>
      <c r="D28" s="23"/>
      <c r="E28" s="35">
        <f t="shared" si="0"/>
        <v>0</v>
      </c>
      <c r="F28" s="75"/>
      <c r="G28" s="6"/>
      <c r="H28" s="6"/>
      <c r="I28" s="74" t="s">
        <v>58</v>
      </c>
      <c r="J28" s="74"/>
      <c r="K28" s="97">
        <v>29122.626805389998</v>
      </c>
      <c r="L28" s="35">
        <f t="shared" si="1"/>
        <v>0.154581730651348</v>
      </c>
      <c r="M28" s="6"/>
      <c r="N28" s="6"/>
    </row>
    <row r="29" spans="1:14" x14ac:dyDescent="0.25">
      <c r="A29" s="1"/>
      <c r="B29" s="6"/>
      <c r="C29" s="27" t="s">
        <v>35</v>
      </c>
      <c r="D29" s="23"/>
      <c r="E29" s="35">
        <f t="shared" si="0"/>
        <v>0</v>
      </c>
      <c r="F29" s="75"/>
      <c r="G29" s="6"/>
      <c r="H29" s="6"/>
      <c r="I29" s="74" t="s">
        <v>59</v>
      </c>
      <c r="J29" s="74"/>
      <c r="K29" s="97">
        <v>43173.57827613</v>
      </c>
      <c r="L29" s="35">
        <f t="shared" si="1"/>
        <v>0.22916361538858251</v>
      </c>
      <c r="M29" s="6"/>
      <c r="N29" s="6"/>
    </row>
    <row r="30" spans="1:14" x14ac:dyDescent="0.25">
      <c r="A30" s="1"/>
      <c r="B30" s="6"/>
      <c r="C30" s="26" t="s">
        <v>46</v>
      </c>
      <c r="D30" s="82">
        <f>SUM(D23:D29)</f>
        <v>188396.30454826998</v>
      </c>
      <c r="E30" s="43">
        <f t="shared" si="0"/>
        <v>1</v>
      </c>
      <c r="F30" s="6"/>
      <c r="G30" s="6"/>
      <c r="H30" s="6"/>
      <c r="I30" s="31" t="s">
        <v>40</v>
      </c>
      <c r="J30" s="31"/>
      <c r="K30" s="97">
        <v>0</v>
      </c>
      <c r="L30" s="35">
        <f t="shared" si="1"/>
        <v>0</v>
      </c>
      <c r="M30" s="6"/>
      <c r="N30" s="6"/>
    </row>
    <row r="31" spans="1:14" x14ac:dyDescent="0.25">
      <c r="A31" s="1"/>
      <c r="B31" s="6"/>
      <c r="C31" s="6"/>
      <c r="D31" s="6"/>
      <c r="E31" s="6"/>
      <c r="F31" s="6"/>
      <c r="G31" s="6"/>
      <c r="H31" s="6"/>
      <c r="I31" s="32" t="s">
        <v>46</v>
      </c>
      <c r="J31" s="33"/>
      <c r="K31" s="81">
        <f>SUM(K23:K30)</f>
        <v>188396.30454826998</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7">
        <v>130306.60526016999</v>
      </c>
      <c r="E34" s="35">
        <f>IF($D$36=0,,(D34/$D$36))</f>
        <v>0.69166221477971435</v>
      </c>
      <c r="F34" s="6"/>
      <c r="G34" s="6"/>
      <c r="H34" s="6"/>
      <c r="I34" s="12" t="s">
        <v>38</v>
      </c>
      <c r="J34" s="12"/>
      <c r="K34" s="97">
        <v>91177.049735570006</v>
      </c>
      <c r="L34" s="35">
        <f>IF($K$36=0,,(K34/$K$36))</f>
        <v>0.48396410935018669</v>
      </c>
      <c r="M34" s="7"/>
      <c r="N34" s="6"/>
    </row>
    <row r="35" spans="1:16" x14ac:dyDescent="0.25">
      <c r="A35" s="1"/>
      <c r="B35" s="6"/>
      <c r="C35" s="27" t="s">
        <v>11</v>
      </c>
      <c r="D35" s="97">
        <v>58089.699288099997</v>
      </c>
      <c r="E35" s="35">
        <f>IF($D$36=0,,(D35/$D$36))</f>
        <v>0.30833778522028565</v>
      </c>
      <c r="F35" s="6"/>
      <c r="G35" s="6"/>
      <c r="H35" s="6"/>
      <c r="I35" s="31" t="s">
        <v>39</v>
      </c>
      <c r="J35" s="31"/>
      <c r="K35" s="99">
        <v>97219.254812699975</v>
      </c>
      <c r="L35" s="35">
        <f>IF($K$36=0,,(K35/$K$36))</f>
        <v>0.51603589064981337</v>
      </c>
      <c r="M35" s="6"/>
      <c r="N35" s="6"/>
    </row>
    <row r="36" spans="1:16" x14ac:dyDescent="0.25">
      <c r="A36" s="1"/>
      <c r="B36" s="6"/>
      <c r="C36" s="26" t="s">
        <v>46</v>
      </c>
      <c r="D36" s="30">
        <f>SUM(D34:D35)</f>
        <v>188396.30454826998</v>
      </c>
      <c r="E36" s="43">
        <f>IF($D$36=0,,(D36/$D$36))</f>
        <v>1</v>
      </c>
      <c r="F36" s="6"/>
      <c r="G36" s="6"/>
      <c r="H36" s="6"/>
      <c r="I36" s="32" t="s">
        <v>46</v>
      </c>
      <c r="J36" s="33"/>
      <c r="K36" s="30">
        <f>SUM(K34:K35)</f>
        <v>188396.30454826998</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7.208333333333333</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7">
        <v>39104.387574313696</v>
      </c>
      <c r="E41" s="97">
        <v>36084.779960128501</v>
      </c>
      <c r="F41" s="97">
        <v>32554.580945913502</v>
      </c>
      <c r="G41" s="97">
        <v>28482.871740401799</v>
      </c>
      <c r="H41" s="97">
        <v>23703.312116947498</v>
      </c>
      <c r="I41" s="97">
        <v>17137.8746414733</v>
      </c>
      <c r="J41" s="97">
        <v>9280.1261719983904</v>
      </c>
      <c r="K41" s="97">
        <v>2048.3713970933227</v>
      </c>
      <c r="L41" s="75">
        <v>0</v>
      </c>
      <c r="M41" s="24">
        <f>SUM(D41:L41)</f>
        <v>188396.30454826998</v>
      </c>
      <c r="N41" s="6"/>
    </row>
    <row r="42" spans="1:16" x14ac:dyDescent="0.25">
      <c r="A42" s="1"/>
      <c r="B42" s="6"/>
      <c r="C42" s="74" t="s">
        <v>80</v>
      </c>
      <c r="D42" s="35">
        <f>IF($M$41=0,,(D41/$M$41))</f>
        <v>0.20756451496263059</v>
      </c>
      <c r="E42" s="35">
        <f t="shared" ref="E42:M42" si="2">IF($M$41=0,,(E41/$M$41))</f>
        <v>0.19153655931124186</v>
      </c>
      <c r="F42" s="35">
        <f t="shared" si="2"/>
        <v>0.17279840506411062</v>
      </c>
      <c r="G42" s="35">
        <f t="shared" si="2"/>
        <v>0.15118593652193457</v>
      </c>
      <c r="H42" s="35">
        <f t="shared" si="2"/>
        <v>0.12581622645827614</v>
      </c>
      <c r="I42" s="35">
        <f t="shared" si="2"/>
        <v>9.0967148652760954E-2</v>
      </c>
      <c r="J42" s="35">
        <f t="shared" si="2"/>
        <v>4.9258536117520721E-2</v>
      </c>
      <c r="K42" s="35">
        <f t="shared" si="2"/>
        <v>1.0872672911524647E-2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163</v>
      </c>
      <c r="M44" s="29" t="s">
        <v>46</v>
      </c>
      <c r="N44" s="6"/>
    </row>
    <row r="45" spans="1:16" x14ac:dyDescent="0.25">
      <c r="A45" s="1"/>
      <c r="B45" s="6"/>
      <c r="C45" s="12" t="s">
        <v>54</v>
      </c>
      <c r="D45" s="97">
        <v>148563.68603935011</v>
      </c>
      <c r="E45" s="97">
        <v>23046.819805110015</v>
      </c>
      <c r="F45" s="97">
        <v>11567.06232515</v>
      </c>
      <c r="G45" s="97">
        <v>3202.7045321400005</v>
      </c>
      <c r="H45" s="97">
        <v>1353.5830739400001</v>
      </c>
      <c r="I45" s="97">
        <v>290.20456947000002</v>
      </c>
      <c r="J45" s="97">
        <v>155.06378980000002</v>
      </c>
      <c r="K45" s="97">
        <v>124.38925819999999</v>
      </c>
      <c r="L45" s="75">
        <v>92.791155110000005</v>
      </c>
      <c r="M45" s="24">
        <f>SUM(D45:L45)</f>
        <v>188396.30454827016</v>
      </c>
      <c r="N45" s="6"/>
    </row>
    <row r="46" spans="1:16" x14ac:dyDescent="0.25">
      <c r="A46" s="1"/>
      <c r="B46" s="6"/>
      <c r="C46" s="12" t="s">
        <v>80</v>
      </c>
      <c r="D46" s="35">
        <f>IF($M$45=0,,(D45/$M$45))</f>
        <v>0.78857006455392398</v>
      </c>
      <c r="E46" s="35">
        <f t="shared" ref="E46:L46" si="3">IF($M$45=0,,(E45/$M$45))</f>
        <v>0.12233159169640215</v>
      </c>
      <c r="F46" s="35">
        <f t="shared" si="3"/>
        <v>6.1397501149956651E-2</v>
      </c>
      <c r="G46" s="35">
        <f t="shared" si="3"/>
        <v>1.6999826720695662E-2</v>
      </c>
      <c r="H46" s="35">
        <f t="shared" si="3"/>
        <v>7.1847644633241219E-3</v>
      </c>
      <c r="I46" s="35">
        <f t="shared" si="3"/>
        <v>1.5403941715621335E-3</v>
      </c>
      <c r="J46" s="35">
        <f t="shared" si="3"/>
        <v>8.2307235363138556E-4</v>
      </c>
      <c r="K46" s="35">
        <f t="shared" si="3"/>
        <v>6.6025317480752107E-4</v>
      </c>
      <c r="L46" s="35">
        <f t="shared" si="3"/>
        <v>4.9253171569628863E-4</v>
      </c>
      <c r="M46" s="43">
        <f>IF($M$41=0,,(M45/$M$41))</f>
        <v>1.0000000000000009</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7">
        <v>39209.050812349997</v>
      </c>
      <c r="E53" s="97">
        <v>26807.844730100001</v>
      </c>
      <c r="F53" s="97">
        <v>25304.468117789998</v>
      </c>
      <c r="G53" s="97">
        <v>28643.166691499999</v>
      </c>
      <c r="H53" s="97">
        <v>68431.774196529994</v>
      </c>
      <c r="I53" s="98">
        <f>SUM(D53:H53)</f>
        <v>188396.30454826998</v>
      </c>
      <c r="J53" s="7"/>
      <c r="K53" s="6"/>
      <c r="L53" s="6"/>
      <c r="M53" s="6"/>
      <c r="N53" s="6"/>
    </row>
    <row r="54" spans="1:14" x14ac:dyDescent="0.25">
      <c r="A54" s="1"/>
      <c r="B54" s="6"/>
      <c r="C54" s="74" t="s">
        <v>80</v>
      </c>
      <c r="D54" s="35">
        <f t="shared" ref="D54:I54" si="4">IF($I$53=0,,(D53/$I$53))</f>
        <v>0.20812006321654811</v>
      </c>
      <c r="E54" s="35">
        <f t="shared" si="4"/>
        <v>0.14229496058523497</v>
      </c>
      <c r="F54" s="35">
        <f t="shared" si="4"/>
        <v>0.13431509805069775</v>
      </c>
      <c r="G54" s="35">
        <f t="shared" si="4"/>
        <v>0.1520367756691384</v>
      </c>
      <c r="H54" s="35">
        <f t="shared" si="4"/>
        <v>0.36323310247838081</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7">
        <v>0.78510418000000004</v>
      </c>
      <c r="E58" s="23">
        <v>0</v>
      </c>
      <c r="F58" s="23">
        <v>0</v>
      </c>
      <c r="G58" s="23">
        <v>0</v>
      </c>
      <c r="H58" s="30">
        <f>SUM(D58:G58)</f>
        <v>0.78510418000000004</v>
      </c>
      <c r="I58" s="6"/>
      <c r="J58" s="6"/>
      <c r="K58" s="6"/>
      <c r="L58" s="6"/>
      <c r="M58" s="6"/>
      <c r="N58" s="6"/>
    </row>
    <row r="59" spans="1:14" x14ac:dyDescent="0.25">
      <c r="A59" s="1"/>
      <c r="B59" s="6"/>
      <c r="C59" s="12" t="s">
        <v>81</v>
      </c>
      <c r="D59" s="44">
        <f>IF($M$41=0,,(D58/$M$41))</f>
        <v>4.1673013803667494E-6</v>
      </c>
      <c r="E59" s="44">
        <f>IF($M$41=0,,(E58/$M$41))</f>
        <v>0</v>
      </c>
      <c r="F59" s="44">
        <f>IF($M$41=0,,(F58/$M$41))</f>
        <v>0</v>
      </c>
      <c r="G59" s="44">
        <f>IF($M$41=0,,(G58/$M$41))</f>
        <v>0</v>
      </c>
      <c r="H59" s="45">
        <f>IF($M$41=0,,(H58/$M$41))</f>
        <v>4.1673013803667494E-6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96">
        <v>0.34789999999999999</v>
      </c>
      <c r="E64" s="80"/>
      <c r="F64" s="6"/>
      <c r="G64" s="6"/>
      <c r="H64" s="6"/>
      <c r="I64" s="6"/>
      <c r="J64" s="6"/>
      <c r="K64" s="6"/>
      <c r="L64" s="6"/>
      <c r="M64" s="6"/>
      <c r="N64" s="6"/>
    </row>
    <row r="65" spans="1:14" x14ac:dyDescent="0.25">
      <c r="A65" s="1"/>
      <c r="B65" s="6"/>
      <c r="C65" s="74" t="s">
        <v>101</v>
      </c>
      <c r="D65" s="96">
        <v>0.56699999999999995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7">
        <v>11714</v>
      </c>
      <c r="E71" s="71">
        <v>43098</v>
      </c>
      <c r="F71" s="76">
        <v>2.5000000000000001E-2</v>
      </c>
      <c r="G71" s="37" t="s">
        <v>11</v>
      </c>
      <c r="H71" s="36" t="s">
        <v>153</v>
      </c>
      <c r="I71" s="71">
        <v>43271</v>
      </c>
      <c r="J71" s="71">
        <v>43271</v>
      </c>
      <c r="K71" s="6"/>
      <c r="L71" s="6"/>
      <c r="M71" s="6"/>
      <c r="N71" s="6"/>
    </row>
    <row r="72" spans="1:14" x14ac:dyDescent="0.25">
      <c r="A72" s="1"/>
      <c r="B72" s="6"/>
      <c r="C72" s="73" t="s">
        <v>147</v>
      </c>
      <c r="D72" s="97">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7">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99">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7">
        <v>22012</v>
      </c>
      <c r="E75" s="71">
        <v>43055</v>
      </c>
      <c r="F75" s="76">
        <v>2.2499999999999999E-2</v>
      </c>
      <c r="G75" s="37" t="s">
        <v>11</v>
      </c>
      <c r="H75" s="36" t="s">
        <v>153</v>
      </c>
      <c r="I75" s="71">
        <v>44825</v>
      </c>
      <c r="J75" s="71">
        <v>44825</v>
      </c>
      <c r="K75" s="6"/>
      <c r="L75" s="6"/>
      <c r="M75" s="6"/>
      <c r="N75" s="6"/>
    </row>
    <row r="76" spans="1:14" x14ac:dyDescent="0.25">
      <c r="A76" s="1"/>
      <c r="B76" s="6"/>
      <c r="C76" s="73" t="s">
        <v>158</v>
      </c>
      <c r="D76" s="97">
        <v>17515</v>
      </c>
      <c r="E76" s="71">
        <v>43087</v>
      </c>
      <c r="F76" s="76">
        <v>1.2500000000000001E-2</v>
      </c>
      <c r="G76" s="37" t="s">
        <v>11</v>
      </c>
      <c r="H76" s="36" t="s">
        <v>153</v>
      </c>
      <c r="I76" s="71">
        <v>45189</v>
      </c>
      <c r="J76" s="71">
        <v>45189</v>
      </c>
      <c r="K76" s="6"/>
      <c r="L76" s="6"/>
      <c r="M76" s="6"/>
      <c r="N76" s="6"/>
    </row>
    <row r="77" spans="1:14" x14ac:dyDescent="0.25">
      <c r="A77" s="1"/>
      <c r="B77" s="6"/>
      <c r="C77" s="73" t="s">
        <v>161</v>
      </c>
      <c r="D77" s="97">
        <v>3500</v>
      </c>
      <c r="E77" s="71">
        <v>43076</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7">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7">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7">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7">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7">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100">
        <v>12908.377150372864</v>
      </c>
      <c r="E88" s="6"/>
      <c r="F88" s="6"/>
      <c r="G88" s="6"/>
      <c r="H88" s="7"/>
      <c r="I88" s="6"/>
      <c r="J88" s="6"/>
      <c r="K88" s="6"/>
      <c r="L88" s="6"/>
      <c r="M88" s="6"/>
      <c r="N88" s="6"/>
    </row>
    <row r="89" spans="1:14" x14ac:dyDescent="0.25">
      <c r="A89" s="1"/>
      <c r="B89" s="6"/>
      <c r="C89" s="12" t="s">
        <v>22</v>
      </c>
      <c r="D89" s="101">
        <f>SUM(D71:D77)+SUM(D81:D85)+D88+D90</f>
        <v>146647.11492837287</v>
      </c>
      <c r="E89" s="7"/>
      <c r="F89" s="6"/>
      <c r="G89" s="6"/>
      <c r="H89" s="6"/>
      <c r="I89" s="7"/>
      <c r="J89" s="6"/>
      <c r="K89" s="6"/>
      <c r="L89" s="6"/>
      <c r="M89" s="6"/>
      <c r="N89" s="6"/>
    </row>
    <row r="90" spans="1:14" x14ac:dyDescent="0.25">
      <c r="A90" s="1"/>
      <c r="B90" s="6"/>
      <c r="C90" s="12" t="s">
        <v>60</v>
      </c>
      <c r="D90" s="97">
        <v>52.737777999999999</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2018</v>
      </c>
      <c r="E92" s="34">
        <v>2019</v>
      </c>
      <c r="F92" s="34">
        <v>2020</v>
      </c>
      <c r="G92" s="34">
        <v>2021</v>
      </c>
      <c r="H92" s="34">
        <v>2022</v>
      </c>
      <c r="I92" s="34" t="s">
        <v>164</v>
      </c>
      <c r="J92" s="34" t="s">
        <v>165</v>
      </c>
      <c r="K92" s="34" t="s">
        <v>166</v>
      </c>
      <c r="L92" s="34" t="s">
        <v>46</v>
      </c>
      <c r="M92" s="6"/>
      <c r="N92" s="6"/>
    </row>
    <row r="93" spans="1:14" x14ac:dyDescent="0.25">
      <c r="A93" s="1"/>
      <c r="B93" s="6"/>
      <c r="C93" s="12" t="s">
        <v>23</v>
      </c>
      <c r="D93" s="97">
        <v>14706.424928</v>
      </c>
      <c r="E93" s="97">
        <v>16610.35000037288</v>
      </c>
      <c r="F93" s="97">
        <v>27482.49</v>
      </c>
      <c r="G93" s="97">
        <v>24089.25</v>
      </c>
      <c r="H93" s="97">
        <v>27197.25</v>
      </c>
      <c r="I93" s="97">
        <v>35481.349999999984</v>
      </c>
      <c r="J93" s="97">
        <v>1080</v>
      </c>
      <c r="K93" s="97">
        <v>0</v>
      </c>
      <c r="L93" s="30">
        <f>SUM(D93:K93)</f>
        <v>146647.11492837287</v>
      </c>
      <c r="M93" s="6"/>
      <c r="N93" s="6"/>
    </row>
    <row r="94" spans="1:14" x14ac:dyDescent="0.25">
      <c r="A94" s="1"/>
      <c r="B94" s="6"/>
      <c r="C94" s="12" t="s">
        <v>82</v>
      </c>
      <c r="D94" s="35">
        <f>IF($L$93=0,,(D93/$L$93))</f>
        <v>0.10028444770415761</v>
      </c>
      <c r="E94" s="35">
        <f t="shared" ref="E94:L94" si="5">IF($L$93=0,,(E93/$L$93))</f>
        <v>0.11326748574962354</v>
      </c>
      <c r="F94" s="35">
        <f t="shared" si="5"/>
        <v>0.18740559617162142</v>
      </c>
      <c r="G94" s="35">
        <f t="shared" si="5"/>
        <v>0.16426678432621028</v>
      </c>
      <c r="H94" s="35">
        <f t="shared" si="5"/>
        <v>0.18546051869676403</v>
      </c>
      <c r="I94" s="35">
        <f t="shared" si="5"/>
        <v>0.24195054923058124</v>
      </c>
      <c r="J94" s="35">
        <f t="shared" si="5"/>
        <v>7.3646181210418387E-3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7">
        <v>141662.32492837287</v>
      </c>
      <c r="E97" s="35">
        <f>IF($D$99=0,,(D97/$D$99))</f>
        <v>0.96600826410778873</v>
      </c>
      <c r="F97" s="6"/>
      <c r="G97" s="6"/>
      <c r="H97" s="6"/>
      <c r="I97" s="6"/>
      <c r="J97" s="6"/>
      <c r="K97" s="6"/>
      <c r="L97" s="6"/>
      <c r="M97" s="6"/>
      <c r="N97" s="6"/>
    </row>
    <row r="98" spans="1:14" x14ac:dyDescent="0.25">
      <c r="A98" s="1"/>
      <c r="B98" s="6"/>
      <c r="C98" s="12" t="s">
        <v>37</v>
      </c>
      <c r="D98" s="97">
        <v>4984.79</v>
      </c>
      <c r="E98" s="35">
        <f>IF($D$99=0,,(D98/$D$99))</f>
        <v>3.3991735892211244E-2</v>
      </c>
      <c r="F98" s="6"/>
      <c r="G98" s="6"/>
      <c r="H98" s="6"/>
      <c r="I98" s="6"/>
      <c r="J98" s="7"/>
      <c r="K98" s="6"/>
      <c r="L98" s="6"/>
      <c r="M98" s="6"/>
      <c r="N98" s="6"/>
    </row>
    <row r="99" spans="1:14" x14ac:dyDescent="0.25">
      <c r="A99" s="1"/>
      <c r="B99" s="6"/>
      <c r="C99" s="21" t="s">
        <v>46</v>
      </c>
      <c r="D99" s="30">
        <f>SUM(D97:D98)</f>
        <v>146647.11492837287</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102">
        <f>+D20</f>
        <v>197671.30454826998</v>
      </c>
      <c r="E104" s="103">
        <v>117473.737778</v>
      </c>
      <c r="F104" s="6"/>
      <c r="G104" s="6"/>
      <c r="H104" s="6"/>
      <c r="I104" s="6"/>
      <c r="J104" s="6"/>
      <c r="K104" s="6"/>
      <c r="L104" s="6"/>
      <c r="M104" s="6"/>
      <c r="N104" s="6"/>
    </row>
    <row r="105" spans="1:14" x14ac:dyDescent="0.25">
      <c r="B105" s="6"/>
      <c r="C105" s="49" t="s">
        <v>89</v>
      </c>
      <c r="D105" s="102"/>
      <c r="E105" s="103">
        <v>22848.2</v>
      </c>
      <c r="F105" s="6"/>
      <c r="G105" s="6"/>
      <c r="H105" s="6"/>
      <c r="I105" s="6"/>
      <c r="J105" s="6"/>
      <c r="K105" s="6"/>
      <c r="L105" s="6"/>
      <c r="M105" s="6"/>
      <c r="N105" s="6"/>
    </row>
    <row r="106" spans="1:14" x14ac:dyDescent="0.25">
      <c r="B106" s="6"/>
      <c r="C106" s="49" t="s">
        <v>90</v>
      </c>
      <c r="D106" s="104"/>
      <c r="E106" s="105"/>
      <c r="F106" s="6"/>
      <c r="G106" s="6"/>
      <c r="H106" s="6"/>
      <c r="I106" s="6"/>
      <c r="J106" s="6"/>
      <c r="K106" s="6"/>
      <c r="L106" s="6"/>
      <c r="M106" s="6"/>
      <c r="N106" s="6"/>
    </row>
    <row r="107" spans="1:14" x14ac:dyDescent="0.25">
      <c r="B107" s="6"/>
      <c r="C107" s="48" t="s">
        <v>28</v>
      </c>
      <c r="D107" s="106"/>
      <c r="E107" s="107">
        <v>6325.1771503728796</v>
      </c>
      <c r="F107" s="6"/>
      <c r="G107" s="6"/>
      <c r="H107" s="6"/>
      <c r="I107" s="6"/>
      <c r="J107" s="6"/>
      <c r="K107" s="6"/>
      <c r="L107" s="6"/>
      <c r="M107" s="6"/>
      <c r="N107" s="6"/>
    </row>
    <row r="108" spans="1:14" x14ac:dyDescent="0.25">
      <c r="B108" s="6"/>
      <c r="C108" s="85" t="s">
        <v>46</v>
      </c>
      <c r="D108" s="86">
        <f>SUM(D104:D107)</f>
        <v>197671.30454826998</v>
      </c>
      <c r="E108" s="87">
        <f>SUM(E104:E107)</f>
        <v>146647.11492837287</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102">
        <f>+D34</f>
        <v>130306.60526016999</v>
      </c>
      <c r="E121" s="103">
        <f>+D98</f>
        <v>4984.79</v>
      </c>
      <c r="F121" s="6"/>
      <c r="G121" s="6"/>
      <c r="H121" s="6"/>
      <c r="I121" s="6"/>
      <c r="J121" s="6"/>
      <c r="K121" s="6"/>
      <c r="L121" s="6"/>
      <c r="M121" s="6"/>
      <c r="N121" s="6"/>
    </row>
    <row r="122" spans="2:14" x14ac:dyDescent="0.25">
      <c r="B122" s="6"/>
      <c r="C122" s="49" t="s">
        <v>11</v>
      </c>
      <c r="D122" s="102">
        <f>+D35+D18</f>
        <v>67364.699288100004</v>
      </c>
      <c r="E122" s="103">
        <f>+D97</f>
        <v>141662.32492837287</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197671.30454827001</v>
      </c>
      <c r="E124" s="90">
        <f>SUM(E121:E123)</f>
        <v>146647.11492837287</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elements/1.1/"/>
    <ds:schemaRef ds:uri="b812923a-363a-40e5-80cb-9f5161b2a1b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Lindqvist Lisa</cp:lastModifiedBy>
  <cp:lastPrinted>2017-08-17T07:42:39Z</cp:lastPrinted>
  <dcterms:created xsi:type="dcterms:W3CDTF">2012-02-01T12:08:15Z</dcterms:created>
  <dcterms:modified xsi:type="dcterms:W3CDTF">2018-01-08T09:38:53Z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