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<sst xmlns="http://schemas.openxmlformats.org/spreadsheetml/2006/main" count="254" uniqueCount="166">
  <si>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</si>
  <si>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</si>
  <si>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</si>
  <si>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</si>
  <si>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</si>
  <si>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</si>
  <si>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</si>
  <si>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</si>
  <si>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</si>
  <si>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</si>
  <si>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</si>
  <si>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</si>
  <si>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</si>
  <si>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</si>
  <si>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</si>
  <si>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</si>
  <si>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</si>
  <si>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</si>
  <si>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</si>
  <si>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</si>
  <si>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</si>
  <si>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</si>
  <si>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</si>
  <si>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</si>
  <si>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</si>
  <si>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</si>
  <si>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</si>
  <si>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</si>
  <si>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</si>
  <si>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</si>
  <si>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</si>
  <si>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</si>
  <si>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</si>
  <si>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</si>
  <si>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</si>
  <si>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</si>
  <si>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</si>
  <si>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</si>
  <si>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</si>
  <si>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</si>
  <si>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</si>
  <si>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</si>
  <si>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</si>
  <si>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</si>
  <si>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</si>
  <si>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</si>
  <si>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</si>
  <si>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</si>
  <si>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</si>
  <si>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</si>
  <si>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</si>
  <si>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</si>
  <si>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</si>
  <si>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</si>
  <si>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</si>
  <si>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</si>
  <si>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</si>
  <si>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</si>
  <si>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</si>
  <si>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</si>
  <si>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</si>
  <si>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</si>
  <si>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</si>
  <si>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</si>
  <si>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</si>
  <si>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</si>
  <si>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</si>
  <si>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</si>
  <si>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</si>
  <si>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</si>
  <si>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</si>
  <si>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</si>
  <si>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</si>
  <si>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</si>
  <si>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</si>
  <si>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</si>
  <si>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</si>
  <si>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</si>
  <si>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</si>
  <si>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</si>
  <si>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</si>
  <si>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</si>
  <si>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</si>
  <si>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</si>
  <si>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</si>
  <si>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</si>
  <si>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</si>
  <si>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</si>
  <si>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</si>
  <si>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</si>
  <si>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</si>
  <si>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</si>
  <si>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</si>
  <si>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</si>
  <si>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</si>
  <si>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</si>
  <si>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</si>
  <si>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</si>
  <si>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</si>
  <si>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</si>
  <si>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</si>
  <si>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</si>
  <si>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</si>
  <si>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</si>
  <si>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</si>
  <si>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</si>
  <si>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</si>
  <si>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</si>
  <si>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</si>
  <si>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</si>
  <si>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</si>
  <si>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</si>
  <si>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</si>
  <si>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</si>
  <si>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</si>
  <si>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</si>
  <si>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</si>
  <si>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</si>
  <si>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</si>
  <si>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</si>
  <si>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</si>
  <si>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</si>
  <si>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</si>
  <si>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</si>
  <si>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</si>
  <si>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</si>
  <si>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</si>
  <si>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</si>
  <si>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</si>
  <si>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</si>
  <si>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</si>
  <si>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</si>
  <si>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</si>
  <si>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</si>
  <si>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</si>
  <si>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</si>
  <si>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</si>
  <si>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</si>
  <si>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</si>
  <si>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</si>
  <si>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</si>
  <si>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</si>
  <si>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</si>
  <si>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</si>
  <si>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</si>
  <si>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</si>
  <si>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</si>
  <si>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</si>
  <si>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</si>
  <si>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</si>
  <si>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</si>
  <si>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</si>
  <si>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</si>
  <si>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</si>
  <si>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</si>
  <si>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</si>
  <si>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</si>
  <si>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</si>
  <si>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</si>
  <si>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</si>
  <si>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</si>
  <si>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</si>
  <si>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</si>
  <si>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</si>
  <si>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</si>
  <si>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31/07/2017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</si>
</sst>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5">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0" fontId="2" fillId="4" borderId="0" xfId="0" applyFont="1" applyFill="1" applyBorder="1" applyAlignment="1">
      <alignment wrapText="1"/>
    </xf>
    <xf numFmtId="3" fontId="2" fillId="4" borderId="0" xfId="0" applyNumberFormat="1" applyFont="1" applyFill="1" applyBorder="1"/>
    <xf numFmtId="14" fontId="2" fillId="4" borderId="0" xfId="0" applyNumberFormat="1" applyFont="1" applyFill="1" applyBorder="1"/>
    <xf numFmtId="10" fontId="2" fillId="4" borderId="0" xfId="0" applyNumberFormat="1" applyFont="1" applyFill="1" applyBorder="1"/>
    <xf numFmtId="4" fontId="2" fillId="4" borderId="0" xfId="0" applyNumberFormat="1" applyFont="1" applyFill="1" applyBorder="1"/>
    <xf numFmtId="0" fontId="2" fillId="4" borderId="0" xfId="0" applyNumberFormat="1" applyFont="1" applyFill="1" applyBorder="1"/>
    <xf numFmtId="0" fontId="2" fillId="3" borderId="0" xfId="0" applyFont="1" applyFill="1" applyBorder="1" applyAlignment="1">
      <alignment horizontal="center" vertical="center"/>
    </xf>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G120" sqref="G120"/>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5"/>
      <c r="J6" s="105"/>
      <c r="K6" s="6"/>
      <c r="L6" s="6"/>
      <c r="M6" s="6"/>
      <c r="N6" s="6"/>
    </row>
    <row r="7" spans="1:14" x14ac:dyDescent="0.25">
      <c r="A7" s="1"/>
      <c r="B7" s="6"/>
      <c r="C7" s="18" t="s">
        <v>15</v>
      </c>
      <c r="D7" s="18" t="s">
        <v>140</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165</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175056.8</v>
      </c>
      <c r="E17" s="6"/>
      <c r="F17" s="6"/>
      <c r="G17" s="6"/>
      <c r="H17" s="6"/>
      <c r="I17" s="12" t="s">
        <v>42</v>
      </c>
      <c r="J17" s="12"/>
      <c r="K17" s="97">
        <v>340990</v>
      </c>
      <c r="L17" s="6"/>
      <c r="M17" s="6"/>
      <c r="N17" s="6"/>
    </row>
    <row r="18" spans="1:14" x14ac:dyDescent="0.25">
      <c r="A18" s="1"/>
      <c r="B18" s="6"/>
      <c r="C18" s="12" t="s">
        <v>61</v>
      </c>
      <c r="D18" s="97">
        <v>7775</v>
      </c>
      <c r="E18" s="6"/>
      <c r="F18" s="6"/>
      <c r="G18" s="6"/>
      <c r="H18" s="6"/>
      <c r="I18" s="12" t="s">
        <v>43</v>
      </c>
      <c r="J18" s="12"/>
      <c r="K18" s="97">
        <v>151260</v>
      </c>
      <c r="L18" s="6"/>
      <c r="M18" s="6"/>
      <c r="N18" s="6"/>
    </row>
    <row r="19" spans="1:14" x14ac:dyDescent="0.25">
      <c r="A19" s="1"/>
      <c r="B19" s="6"/>
      <c r="C19" s="12" t="s">
        <v>28</v>
      </c>
      <c r="D19" s="23"/>
      <c r="E19" s="6"/>
      <c r="F19" s="6"/>
      <c r="G19" s="6"/>
      <c r="H19" s="6"/>
      <c r="I19" s="12" t="s">
        <v>48</v>
      </c>
      <c r="J19" s="12"/>
      <c r="K19" s="97">
        <v>151011</v>
      </c>
      <c r="L19" s="6"/>
      <c r="M19" s="6"/>
      <c r="N19" s="6"/>
    </row>
    <row r="20" spans="1:14" x14ac:dyDescent="0.25">
      <c r="A20" s="1"/>
      <c r="B20" s="6"/>
      <c r="C20" s="21" t="s">
        <v>23</v>
      </c>
      <c r="D20" s="24">
        <f>SUM(D17:D19)</f>
        <v>182831.8</v>
      </c>
      <c r="E20" s="6"/>
      <c r="F20" s="6"/>
      <c r="G20" s="6"/>
      <c r="H20" s="6"/>
      <c r="I20" s="12" t="s">
        <v>44</v>
      </c>
      <c r="J20" s="12"/>
      <c r="K20" s="97">
        <v>513378.17244227102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130834</v>
      </c>
      <c r="E23" s="35">
        <f>IF($D$30=0,,(D23/$D$30))</f>
        <v>0.74737942498728982</v>
      </c>
      <c r="F23" s="97">
        <v>494929.08891912026</v>
      </c>
      <c r="G23" s="6"/>
      <c r="H23" s="6"/>
      <c r="I23" s="74" t="s">
        <v>65</v>
      </c>
      <c r="J23" s="74"/>
      <c r="K23" s="97">
        <v>27881.01092334</v>
      </c>
      <c r="L23" s="35">
        <f>IF($K$31=0,,(K23/$K$31))</f>
        <v>0.1592683475124019</v>
      </c>
      <c r="M23" s="6"/>
      <c r="N23" s="6"/>
    </row>
    <row r="24" spans="1:14" x14ac:dyDescent="0.25">
      <c r="A24" s="1"/>
      <c r="B24" s="6"/>
      <c r="C24" s="27" t="s">
        <v>31</v>
      </c>
      <c r="D24" s="97">
        <v>44223</v>
      </c>
      <c r="E24" s="35">
        <f t="shared" ref="E24:E30" si="0">IF($D$30=0,,(D24/$D$30))</f>
        <v>0.25262057501271012</v>
      </c>
      <c r="F24" s="97">
        <v>578723.07999999996</v>
      </c>
      <c r="G24" s="6"/>
      <c r="H24" s="6"/>
      <c r="I24" s="74" t="s">
        <v>63</v>
      </c>
      <c r="J24" s="74"/>
      <c r="K24" s="97">
        <v>14970.95029716</v>
      </c>
      <c r="L24" s="35">
        <f t="shared" ref="L24:L31" si="1">IF($K$31=0,,(K24/$K$31))</f>
        <v>8.5520518645287938E-2</v>
      </c>
      <c r="M24" s="6"/>
      <c r="N24" s="6"/>
    </row>
    <row r="25" spans="1:14" x14ac:dyDescent="0.25">
      <c r="A25" s="1"/>
      <c r="B25" s="6"/>
      <c r="C25" s="27" t="s">
        <v>32</v>
      </c>
      <c r="D25" s="23"/>
      <c r="E25" s="35">
        <f t="shared" si="0"/>
        <v>0</v>
      </c>
      <c r="F25" s="75"/>
      <c r="G25" s="6"/>
      <c r="H25" s="6"/>
      <c r="I25" s="74" t="s">
        <v>64</v>
      </c>
      <c r="J25" s="74"/>
      <c r="K25" s="97">
        <v>5734.4733855699997</v>
      </c>
      <c r="L25" s="35">
        <f t="shared" si="1"/>
        <v>3.2757782796498811E-2</v>
      </c>
      <c r="M25" s="6"/>
      <c r="N25" s="6"/>
    </row>
    <row r="26" spans="1:14" x14ac:dyDescent="0.25">
      <c r="A26" s="1"/>
      <c r="B26" s="6"/>
      <c r="C26" s="27" t="s">
        <v>62</v>
      </c>
      <c r="D26" s="23"/>
      <c r="E26" s="35">
        <f t="shared" si="0"/>
        <v>0</v>
      </c>
      <c r="F26" s="75"/>
      <c r="G26" s="6"/>
      <c r="H26" s="6"/>
      <c r="I26" s="74" t="s">
        <v>56</v>
      </c>
      <c r="J26" s="74"/>
      <c r="K26" s="97">
        <v>17501.548671770001</v>
      </c>
      <c r="L26" s="35">
        <f t="shared" si="1"/>
        <v>9.9976386922442304E-2</v>
      </c>
      <c r="M26" s="6"/>
      <c r="N26" s="6"/>
    </row>
    <row r="27" spans="1:14" x14ac:dyDescent="0.25">
      <c r="A27" s="1"/>
      <c r="B27" s="6"/>
      <c r="C27" s="27" t="s">
        <v>33</v>
      </c>
      <c r="D27" s="23"/>
      <c r="E27" s="35">
        <f t="shared" si="0"/>
        <v>0</v>
      </c>
      <c r="F27" s="75"/>
      <c r="G27" s="6"/>
      <c r="H27" s="6"/>
      <c r="I27" s="74" t="s">
        <v>57</v>
      </c>
      <c r="J27" s="74"/>
      <c r="K27" s="97">
        <v>41630.143279470001</v>
      </c>
      <c r="L27" s="35">
        <f t="shared" si="1"/>
        <v>0.23780931563264232</v>
      </c>
      <c r="M27" s="6"/>
      <c r="N27" s="6"/>
    </row>
    <row r="28" spans="1:14" x14ac:dyDescent="0.25">
      <c r="A28" s="1"/>
      <c r="B28" s="6"/>
      <c r="C28" s="27" t="s">
        <v>34</v>
      </c>
      <c r="D28" s="23"/>
      <c r="E28" s="35">
        <f t="shared" si="0"/>
        <v>0</v>
      </c>
      <c r="F28" s="75"/>
      <c r="G28" s="6"/>
      <c r="H28" s="6"/>
      <c r="I28" s="74" t="s">
        <v>58</v>
      </c>
      <c r="J28" s="74"/>
      <c r="K28" s="97">
        <v>27259.157603970001</v>
      </c>
      <c r="L28" s="35">
        <f t="shared" si="1"/>
        <v>0.15571605341361616</v>
      </c>
      <c r="M28" s="6"/>
      <c r="N28" s="6"/>
    </row>
    <row r="29" spans="1:14" x14ac:dyDescent="0.25">
      <c r="A29" s="1"/>
      <c r="B29" s="6"/>
      <c r="C29" s="27" t="s">
        <v>35</v>
      </c>
      <c r="D29" s="23"/>
      <c r="E29" s="35">
        <f t="shared" si="0"/>
        <v>0</v>
      </c>
      <c r="F29" s="75"/>
      <c r="G29" s="6"/>
      <c r="H29" s="6"/>
      <c r="I29" s="74" t="s">
        <v>59</v>
      </c>
      <c r="J29" s="74"/>
      <c r="K29" s="97">
        <v>40079.538859810003</v>
      </c>
      <c r="L29" s="35">
        <f t="shared" si="1"/>
        <v>0.22895159507711055</v>
      </c>
      <c r="M29" s="6"/>
      <c r="N29" s="6"/>
    </row>
    <row r="30" spans="1:14" x14ac:dyDescent="0.25">
      <c r="A30" s="1"/>
      <c r="B30" s="6"/>
      <c r="C30" s="26" t="s">
        <v>46</v>
      </c>
      <c r="D30" s="82">
        <f>SUM(D23:D29)</f>
        <v>175057</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175056.82302109001</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119095</v>
      </c>
      <c r="E34" s="35">
        <f>IF($D$36=0,,(D34/$D$36))</f>
        <v>0.68032126678738924</v>
      </c>
      <c r="F34" s="6"/>
      <c r="G34" s="6"/>
      <c r="H34" s="6"/>
      <c r="I34" s="12" t="s">
        <v>38</v>
      </c>
      <c r="J34" s="12"/>
      <c r="K34" s="97">
        <v>80675.754174169997</v>
      </c>
      <c r="L34" s="35">
        <f>IF($K$36=0,,(K34/$K$36))</f>
        <v>0.46085466812275305</v>
      </c>
      <c r="M34" s="7"/>
      <c r="N34" s="6"/>
    </row>
    <row r="35" spans="1:16" x14ac:dyDescent="0.25">
      <c r="A35" s="1"/>
      <c r="B35" s="6"/>
      <c r="C35" s="27" t="s">
        <v>11</v>
      </c>
      <c r="D35" s="97">
        <v>55962</v>
      </c>
      <c r="E35" s="35">
        <f>IF($D$36=0,,(D35/$D$36))</f>
        <v>0.31967873321261076</v>
      </c>
      <c r="F35" s="6"/>
      <c r="G35" s="6"/>
      <c r="H35" s="6"/>
      <c r="I35" s="31" t="s">
        <v>39</v>
      </c>
      <c r="J35" s="31"/>
      <c r="K35" s="106">
        <v>94381.069059920002</v>
      </c>
      <c r="L35" s="35">
        <f>IF($K$36=0,,(K35/$K$36))</f>
        <v>0.53914533187724689</v>
      </c>
      <c r="M35" s="6"/>
      <c r="N35" s="6"/>
    </row>
    <row r="36" spans="1:16" x14ac:dyDescent="0.25">
      <c r="A36" s="1"/>
      <c r="B36" s="6"/>
      <c r="C36" s="26" t="s">
        <v>46</v>
      </c>
      <c r="D36" s="30">
        <f>SUM(D34:D35)</f>
        <v>175057</v>
      </c>
      <c r="E36" s="43">
        <f>IF($D$36=0,,(D36/$D$36))</f>
        <v>1</v>
      </c>
      <c r="F36" s="6"/>
      <c r="G36" s="6"/>
      <c r="H36" s="6"/>
      <c r="I36" s="32" t="s">
        <v>46</v>
      </c>
      <c r="J36" s="33"/>
      <c r="K36" s="30">
        <f>SUM(K34:K35)</f>
        <v>175056.82323409</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35162.45942562</v>
      </c>
      <c r="E41" s="97">
        <v>32555.570667451098</v>
      </c>
      <c r="F41" s="97">
        <v>29497.043388620899</v>
      </c>
      <c r="G41" s="97">
        <v>25985.408273320998</v>
      </c>
      <c r="H41" s="97">
        <v>21877.951632603199</v>
      </c>
      <c r="I41" s="97">
        <v>16618.166823643201</v>
      </c>
      <c r="J41" s="97">
        <v>10505.7175561732</v>
      </c>
      <c r="K41" s="97">
        <v>2854.5054666574097</v>
      </c>
      <c r="L41" s="75">
        <v>0</v>
      </c>
      <c r="M41" s="24">
        <f>SUM(D41:L41)</f>
        <v>175056.82323409</v>
      </c>
      <c r="N41" s="6"/>
    </row>
    <row r="42" spans="1:16" x14ac:dyDescent="0.25">
      <c r="A42" s="1"/>
      <c r="B42" s="6"/>
      <c r="C42" s="74" t="s">
        <v>80</v>
      </c>
      <c r="D42" s="35">
        <f>IF($M$41=0,,(D41/$M$41))</f>
        <v>0.20086311847782107</v>
      </c>
      <c r="E42" s="35">
        <f t="shared" ref="E42:M42" si="2">IF($M$41=0,,(E41/$M$41))</f>
        <v>0.18597144667658594</v>
      </c>
      <c r="F42" s="35">
        <f t="shared" si="2"/>
        <v>0.16849982105054412</v>
      </c>
      <c r="G42" s="35">
        <f t="shared" si="2"/>
        <v>0.1484398482347227</v>
      </c>
      <c r="H42" s="35">
        <f t="shared" si="2"/>
        <v>0.12497628614765562</v>
      </c>
      <c r="I42" s="35">
        <f t="shared" si="2"/>
        <v>9.4930129066840244E-2</v>
      </c>
      <c r="J42" s="35">
        <f t="shared" si="2"/>
        <v>6.0013185216578009E-2</v>
      </c>
      <c r="K42" s="35">
        <f t="shared" si="2"/>
        <v>1.6306165129252342E-2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97">
        <v>114657.5</v>
      </c>
      <c r="E45" s="97">
        <v>32941</v>
      </c>
      <c r="F45" s="97">
        <v>17128</v>
      </c>
      <c r="G45" s="97">
        <v>7120</v>
      </c>
      <c r="H45" s="97">
        <v>2010</v>
      </c>
      <c r="I45" s="97">
        <v>691</v>
      </c>
      <c r="J45" s="97">
        <v>216</v>
      </c>
      <c r="K45" s="97">
        <v>117</v>
      </c>
      <c r="L45" s="75">
        <v>176</v>
      </c>
      <c r="M45" s="24">
        <f>SUM(D45:L45)</f>
        <v>175056.5</v>
      </c>
      <c r="N45" s="6"/>
    </row>
    <row r="46" spans="1:16" x14ac:dyDescent="0.25">
      <c r="A46" s="1"/>
      <c r="B46" s="6"/>
      <c r="C46" s="12" t="s">
        <v>80</v>
      </c>
      <c r="D46" s="35">
        <f>IF($M$45=0,,(D45/$M$45))</f>
        <v>0.65497425117033647</v>
      </c>
      <c r="E46" s="35">
        <f t="shared" ref="E46:L46" si="3">IF($M$45=0,,(E45/$M$45))</f>
        <v>0.18817353254520683</v>
      </c>
      <c r="F46" s="35">
        <f t="shared" si="3"/>
        <v>9.7842696500844012E-2</v>
      </c>
      <c r="G46" s="35">
        <f t="shared" si="3"/>
        <v>4.0672582851822126E-2</v>
      </c>
      <c r="H46" s="35">
        <f t="shared" si="3"/>
        <v>1.1482007237663268E-2</v>
      </c>
      <c r="I46" s="35">
        <f t="shared" si="3"/>
        <v>3.9472970155349845E-3</v>
      </c>
      <c r="J46" s="35">
        <f t="shared" si="3"/>
        <v>1.2338873449429183E-3</v>
      </c>
      <c r="K46" s="35">
        <f t="shared" si="3"/>
        <v>6.6835564517741413E-4</v>
      </c>
      <c r="L46" s="35">
        <f t="shared" si="3"/>
        <v>1.0053896884720077E-3</v>
      </c>
      <c r="M46" s="43">
        <f>IF($M$41=0,,(M45/$M$41))</f>
        <v>0.99999815354760802</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33716.214468630002</v>
      </c>
      <c r="E53" s="97">
        <v>26438.81039002</v>
      </c>
      <c r="F53" s="97">
        <v>23981.867869360001</v>
      </c>
      <c r="G53" s="97">
        <v>26282.576101229999</v>
      </c>
      <c r="H53" s="97">
        <v>64637.3541918501</v>
      </c>
      <c r="I53" s="98">
        <f>SUM(D53:H53)</f>
        <v>175056.82302109012</v>
      </c>
      <c r="J53" s="7"/>
      <c r="K53" s="6"/>
      <c r="L53" s="6"/>
      <c r="M53" s="6"/>
      <c r="N53" s="6"/>
    </row>
    <row r="54" spans="1:14" x14ac:dyDescent="0.25">
      <c r="A54" s="1"/>
      <c r="B54" s="6"/>
      <c r="C54" s="74" t="s">
        <v>80</v>
      </c>
      <c r="D54" s="35">
        <f t="shared" ref="D54:I54" si="4">IF($I$53=0,,(D53/$I$53))</f>
        <v>0.1926015443829231</v>
      </c>
      <c r="E54" s="35">
        <f t="shared" si="4"/>
        <v>0.15102987666373199</v>
      </c>
      <c r="F54" s="35">
        <f t="shared" si="4"/>
        <v>0.13699476236050945</v>
      </c>
      <c r="G54" s="35">
        <f t="shared" si="4"/>
        <v>0.15013739908934359</v>
      </c>
      <c r="H54" s="35">
        <f t="shared" si="4"/>
        <v>0.36923641750349173</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6.7182983600000004</v>
      </c>
      <c r="E58" s="23">
        <v>0</v>
      </c>
      <c r="F58" s="23">
        <v>0</v>
      </c>
      <c r="G58" s="23">
        <v>0</v>
      </c>
      <c r="H58" s="30">
        <f>SUM(D58:G58)</f>
        <v>6.7182983600000004</v>
      </c>
      <c r="I58" s="6"/>
      <c r="J58" s="6"/>
      <c r="K58" s="6"/>
      <c r="L58" s="6"/>
      <c r="M58" s="6"/>
      <c r="N58" s="6"/>
    </row>
    <row r="59" spans="1:14" x14ac:dyDescent="0.25">
      <c r="A59" s="1"/>
      <c r="B59" s="6"/>
      <c r="C59" s="12" t="s">
        <v>81</v>
      </c>
      <c r="D59" s="44">
        <f>IF($M$41=0,,(D58/$M$41))</f>
        <v>3.8377814905370114E-5</v>
      </c>
      <c r="E59" s="44">
        <f>IF($M$41=0,,(E58/$M$41))</f>
        <v>0</v>
      </c>
      <c r="F59" s="44">
        <f>IF($M$41=0,,(F58/$M$41))</f>
        <v>0</v>
      </c>
      <c r="G59" s="44">
        <f>IF($M$41=0,,(G58/$M$41))</f>
        <v>0</v>
      </c>
      <c r="H59" s="45">
        <f>IF($M$41=0,,(H58/$M$41))</f>
        <v>3.8377814905370114E-5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0.34449999999999997</v>
      </c>
      <c r="E64" s="80"/>
      <c r="F64" s="6"/>
      <c r="G64" s="6"/>
      <c r="H64" s="6"/>
      <c r="I64" s="6"/>
      <c r="J64" s="6"/>
      <c r="K64" s="6"/>
      <c r="L64" s="6"/>
      <c r="M64" s="6"/>
      <c r="N64" s="6"/>
    </row>
    <row r="65" spans="1:14" x14ac:dyDescent="0.25">
      <c r="A65" s="1"/>
      <c r="B65" s="6"/>
      <c r="C65" s="74" t="s">
        <v>101</v>
      </c>
      <c r="D65" s="96">
        <v>0.58499999999999996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16645</v>
      </c>
      <c r="E71" s="71">
        <v>42824</v>
      </c>
      <c r="F71" s="76">
        <v>2.5000000000000001E-2</v>
      </c>
      <c r="G71" s="37" t="s">
        <v>11</v>
      </c>
      <c r="H71" s="36" t="s">
        <v>153</v>
      </c>
      <c r="I71" s="71">
        <v>43271</v>
      </c>
      <c r="J71" s="71">
        <v>43271</v>
      </c>
      <c r="K71" s="6"/>
      <c r="L71" s="6"/>
      <c r="M71" s="6"/>
      <c r="N71" s="6"/>
    </row>
    <row r="72" spans="1:14" x14ac:dyDescent="0.25">
      <c r="A72" s="1"/>
      <c r="B72" s="6"/>
      <c r="C72" s="73" t="s">
        <v>147</v>
      </c>
      <c r="D72" s="97">
        <v>15415</v>
      </c>
      <c r="E72" s="71">
        <v>42345</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106">
        <v>18310</v>
      </c>
      <c r="E74" s="92">
        <v>42899</v>
      </c>
      <c r="F74" s="93">
        <v>1.7500000000000002E-2</v>
      </c>
      <c r="G74" s="94" t="s">
        <v>11</v>
      </c>
      <c r="H74" s="91" t="s">
        <v>153</v>
      </c>
      <c r="I74" s="92">
        <v>44454</v>
      </c>
      <c r="J74" s="92">
        <v>44454</v>
      </c>
      <c r="K74" s="6"/>
      <c r="L74" s="6"/>
      <c r="M74" s="6"/>
      <c r="N74" s="6"/>
    </row>
    <row r="75" spans="1:14" x14ac:dyDescent="0.25">
      <c r="A75" s="1"/>
      <c r="B75" s="6"/>
      <c r="C75" s="73" t="s">
        <v>150</v>
      </c>
      <c r="D75" s="97">
        <v>19862</v>
      </c>
      <c r="E75" s="71">
        <v>42906</v>
      </c>
      <c r="F75" s="76">
        <v>2.2499999999999999E-2</v>
      </c>
      <c r="G75" s="37" t="s">
        <v>11</v>
      </c>
      <c r="H75" s="36" t="s">
        <v>153</v>
      </c>
      <c r="I75" s="71">
        <v>44825</v>
      </c>
      <c r="J75" s="71">
        <v>44825</v>
      </c>
      <c r="K75" s="6"/>
      <c r="L75" s="6"/>
      <c r="M75" s="6"/>
      <c r="N75" s="6"/>
    </row>
    <row r="76" spans="1:14" x14ac:dyDescent="0.25">
      <c r="A76" s="1"/>
      <c r="B76" s="6"/>
      <c r="C76" s="73" t="s">
        <v>162</v>
      </c>
      <c r="D76" s="97">
        <v>7780</v>
      </c>
      <c r="E76" s="71">
        <v>42916</v>
      </c>
      <c r="F76" s="76">
        <v>1.2500000000000001E-2</v>
      </c>
      <c r="G76" s="37" t="s">
        <v>11</v>
      </c>
      <c r="H76" s="36" t="s">
        <v>153</v>
      </c>
      <c r="I76" s="71">
        <v>45189</v>
      </c>
      <c r="J76" s="71">
        <v>45189</v>
      </c>
      <c r="K76" s="6"/>
      <c r="L76" s="6"/>
      <c r="M76" s="6"/>
      <c r="N76" s="6"/>
    </row>
    <row r="77" spans="1:14" x14ac:dyDescent="0.25">
      <c r="A77" s="1"/>
      <c r="B77" s="6"/>
      <c r="C77" s="99"/>
      <c r="D77" s="100"/>
      <c r="E77" s="101"/>
      <c r="F77" s="102"/>
      <c r="G77" s="103"/>
      <c r="H77" s="104"/>
      <c r="I77" s="101"/>
      <c r="J77" s="101"/>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163</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164</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7">
        <v>13005.703150372894</v>
      </c>
      <c r="E88" s="6"/>
      <c r="F88" s="6"/>
      <c r="G88" s="6"/>
      <c r="H88" s="7"/>
      <c r="I88" s="6"/>
      <c r="J88" s="6"/>
      <c r="K88" s="6"/>
      <c r="L88" s="6"/>
      <c r="M88" s="6"/>
      <c r="N88" s="6"/>
    </row>
    <row r="89" spans="1:14" x14ac:dyDescent="0.25">
      <c r="A89" s="1"/>
      <c r="B89" s="6"/>
      <c r="C89" s="12" t="s">
        <v>22</v>
      </c>
      <c r="D89" s="108">
        <f>SUM(D71:D76)+SUM(D81:D85)+D88+D90</f>
        <v>135982.99550537291</v>
      </c>
      <c r="E89" s="7"/>
      <c r="F89" s="6"/>
      <c r="G89" s="6"/>
      <c r="H89" s="6"/>
      <c r="I89" s="7"/>
      <c r="J89" s="6"/>
      <c r="K89" s="6"/>
      <c r="L89" s="6"/>
      <c r="M89" s="6"/>
      <c r="N89" s="6"/>
    </row>
    <row r="90" spans="1:14" x14ac:dyDescent="0.25">
      <c r="A90" s="1"/>
      <c r="B90" s="6"/>
      <c r="C90" s="12" t="s">
        <v>60</v>
      </c>
      <c r="D90" s="97">
        <v>145.29235499999999</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159</v>
      </c>
      <c r="J92" s="34" t="s">
        <v>160</v>
      </c>
      <c r="K92" s="34" t="s">
        <v>161</v>
      </c>
      <c r="L92" s="34" t="s">
        <v>46</v>
      </c>
      <c r="M92" s="6"/>
      <c r="N92" s="6"/>
    </row>
    <row r="93" spans="1:14" x14ac:dyDescent="0.25">
      <c r="A93" s="1"/>
      <c r="B93" s="6"/>
      <c r="C93" s="12" t="s">
        <v>23</v>
      </c>
      <c r="D93" s="97">
        <v>1323</v>
      </c>
      <c r="E93" s="97">
        <v>19585</v>
      </c>
      <c r="F93" s="97">
        <v>16710</v>
      </c>
      <c r="G93" s="97">
        <v>27482</v>
      </c>
      <c r="H93" s="97">
        <v>23589</v>
      </c>
      <c r="I93" s="97">
        <v>46634</v>
      </c>
      <c r="J93" s="97">
        <v>660</v>
      </c>
      <c r="K93" s="97">
        <v>0</v>
      </c>
      <c r="L93" s="30">
        <f>SUM(D93:K93)</f>
        <v>135983</v>
      </c>
      <c r="M93" s="6"/>
      <c r="N93" s="6"/>
    </row>
    <row r="94" spans="1:14" x14ac:dyDescent="0.25">
      <c r="A94" s="1"/>
      <c r="B94" s="6"/>
      <c r="C94" s="12" t="s">
        <v>82</v>
      </c>
      <c r="D94" s="35">
        <f>IF($L$93=0,,(D93/$L$93))</f>
        <v>9.7291573211357295E-3</v>
      </c>
      <c r="E94" s="35">
        <f t="shared" ref="E94:L94" si="5">IF($L$93=0,,(E93/$L$93))</f>
        <v>0.14402535611069031</v>
      </c>
      <c r="F94" s="35">
        <f t="shared" si="5"/>
        <v>0.12288300743475288</v>
      </c>
      <c r="G94" s="35">
        <f t="shared" si="5"/>
        <v>0.20209879176073481</v>
      </c>
      <c r="H94" s="35">
        <f t="shared" si="5"/>
        <v>0.17347021318841327</v>
      </c>
      <c r="I94" s="35">
        <f t="shared" si="5"/>
        <v>0.34293992631431869</v>
      </c>
      <c r="J94" s="35">
        <f t="shared" si="5"/>
        <v>4.8535478699543323E-3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129820.88</v>
      </c>
      <c r="E97" s="35">
        <f>IF($D$99=0,,(D97/$D$99))</f>
        <v>0.95468465777882983</v>
      </c>
      <c r="F97" s="6"/>
      <c r="G97" s="6"/>
      <c r="H97" s="6"/>
      <c r="I97" s="6"/>
      <c r="J97" s="6"/>
      <c r="K97" s="6"/>
      <c r="L97" s="6"/>
      <c r="M97" s="6"/>
      <c r="N97" s="6"/>
    </row>
    <row r="98" spans="1:14" x14ac:dyDescent="0.25">
      <c r="A98" s="1"/>
      <c r="B98" s="6"/>
      <c r="C98" s="12" t="s">
        <v>37</v>
      </c>
      <c r="D98" s="97">
        <v>6162.116</v>
      </c>
      <c r="E98" s="35">
        <f>IF($D$99=0,,(D98/$D$99))</f>
        <v>4.5315342221170063E-2</v>
      </c>
      <c r="F98" s="6"/>
      <c r="G98" s="6"/>
      <c r="H98" s="6"/>
      <c r="I98" s="6"/>
      <c r="J98" s="7"/>
      <c r="K98" s="6"/>
      <c r="L98" s="6"/>
      <c r="M98" s="6"/>
      <c r="N98" s="6"/>
    </row>
    <row r="99" spans="1:14" x14ac:dyDescent="0.25">
      <c r="A99" s="1"/>
      <c r="B99" s="6"/>
      <c r="C99" s="21" t="s">
        <v>46</v>
      </c>
      <c r="D99" s="30">
        <f>SUM(D97:D98)</f>
        <v>135982.99600000001</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9">
        <f>+D20</f>
        <v>182831.8</v>
      </c>
      <c r="E104" s="110">
        <v>105632.29</v>
      </c>
      <c r="F104" s="6"/>
      <c r="G104" s="6"/>
      <c r="H104" s="6"/>
      <c r="I104" s="6"/>
      <c r="J104" s="6"/>
      <c r="K104" s="6"/>
      <c r="L104" s="6"/>
      <c r="M104" s="6"/>
      <c r="N104" s="6"/>
    </row>
    <row r="105" spans="1:14" x14ac:dyDescent="0.25">
      <c r="B105" s="6"/>
      <c r="C105" s="49" t="s">
        <v>89</v>
      </c>
      <c r="D105" s="109"/>
      <c r="E105" s="110">
        <v>22848.2</v>
      </c>
      <c r="F105" s="6"/>
      <c r="G105" s="6"/>
      <c r="H105" s="6"/>
      <c r="I105" s="6"/>
      <c r="J105" s="6"/>
      <c r="K105" s="6"/>
      <c r="L105" s="6"/>
      <c r="M105" s="6"/>
      <c r="N105" s="6"/>
    </row>
    <row r="106" spans="1:14" x14ac:dyDescent="0.25">
      <c r="B106" s="6"/>
      <c r="C106" s="49" t="s">
        <v>90</v>
      </c>
      <c r="D106" s="111"/>
      <c r="E106" s="112"/>
      <c r="F106" s="6"/>
      <c r="G106" s="6"/>
      <c r="H106" s="6"/>
      <c r="I106" s="6"/>
      <c r="J106" s="6"/>
      <c r="K106" s="6"/>
      <c r="L106" s="6"/>
      <c r="M106" s="6"/>
      <c r="N106" s="6"/>
    </row>
    <row r="107" spans="1:14" x14ac:dyDescent="0.25">
      <c r="B107" s="6"/>
      <c r="C107" s="48" t="s">
        <v>28</v>
      </c>
      <c r="D107" s="113"/>
      <c r="E107" s="114">
        <v>7502.5031503728796</v>
      </c>
      <c r="F107" s="6"/>
      <c r="G107" s="6"/>
      <c r="H107" s="6"/>
      <c r="I107" s="6"/>
      <c r="J107" s="6"/>
      <c r="K107" s="6"/>
      <c r="L107" s="6"/>
      <c r="M107" s="6"/>
      <c r="N107" s="6"/>
    </row>
    <row r="108" spans="1:14" x14ac:dyDescent="0.25">
      <c r="B108" s="6"/>
      <c r="C108" s="85" t="s">
        <v>46</v>
      </c>
      <c r="D108" s="86">
        <f>SUM(D104:D107)</f>
        <v>182831.8</v>
      </c>
      <c r="E108" s="87">
        <f>SUM(E104:E107)</f>
        <v>135982.99315037287</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9">
        <f>+D34</f>
        <v>119095</v>
      </c>
      <c r="E121" s="110">
        <f>+D98</f>
        <v>6162.116</v>
      </c>
      <c r="F121" s="6"/>
      <c r="G121" s="6"/>
      <c r="H121" s="6"/>
      <c r="I121" s="6"/>
      <c r="J121" s="6"/>
      <c r="K121" s="6"/>
      <c r="L121" s="6"/>
      <c r="M121" s="6"/>
      <c r="N121" s="6"/>
    </row>
    <row r="122" spans="2:14" x14ac:dyDescent="0.25">
      <c r="B122" s="6"/>
      <c r="C122" s="49" t="s">
        <v>11</v>
      </c>
      <c r="D122" s="109">
        <f>+D35+D18</f>
        <v>63737</v>
      </c>
      <c r="E122" s="110">
        <f>+D97</f>
        <v>129820.88</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182832</v>
      </c>
      <c r="E124" s="90">
        <f>SUM(E121:E123)</f>
        <v>135982.99600000001</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metadata/properties"/>
    <ds:schemaRef ds:uri="b812923a-363a-40e5-80cb-9f5161b2a1be"/>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2017-08-17T07:42:39Z</cp:lastPrinted>
  <dcterms:created xsi:type="dcterms:W3CDTF">2012-02-01T12:08:15Z</dcterms:created>
  <dcterms:modified xsi:type="dcterms:W3CDTF">2017-08-17T08:17:09Z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